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90" windowWidth="18555" windowHeight="1102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Лист1!$7:$9</definedName>
  </definedNames>
  <calcPr calcId="124519"/>
</workbook>
</file>

<file path=xl/calcChain.xml><?xml version="1.0" encoding="utf-8"?>
<calcChain xmlns="http://schemas.openxmlformats.org/spreadsheetml/2006/main">
  <c r="G28" i="1"/>
  <c r="H28"/>
  <c r="I28"/>
  <c r="J28"/>
  <c r="K28"/>
  <c r="L28"/>
  <c r="F28"/>
  <c r="E28"/>
  <c r="L26"/>
  <c r="K26"/>
  <c r="J26"/>
  <c r="I26"/>
  <c r="H26"/>
  <c r="G26"/>
  <c r="F26"/>
  <c r="E26"/>
  <c r="F49"/>
  <c r="G49"/>
  <c r="H49"/>
  <c r="I49"/>
  <c r="J49"/>
  <c r="K49"/>
  <c r="L49"/>
  <c r="E49"/>
  <c r="L47"/>
  <c r="K47"/>
  <c r="J47"/>
  <c r="I47"/>
  <c r="H47"/>
  <c r="G47"/>
  <c r="F47"/>
  <c r="E47"/>
  <c r="E21" l="1"/>
  <c r="F21"/>
  <c r="H23" s="1"/>
  <c r="G21"/>
  <c r="H21"/>
  <c r="I21"/>
  <c r="J21"/>
  <c r="K21"/>
  <c r="L21"/>
  <c r="D21"/>
  <c r="G44"/>
  <c r="H44"/>
  <c r="I44"/>
  <c r="J44"/>
  <c r="K44"/>
  <c r="L44"/>
  <c r="F44"/>
  <c r="L42"/>
  <c r="K42"/>
  <c r="J42"/>
  <c r="I42"/>
  <c r="H42"/>
  <c r="G42"/>
  <c r="F42"/>
  <c r="F40"/>
  <c r="G40"/>
  <c r="H40"/>
  <c r="I40"/>
  <c r="J40"/>
  <c r="K40"/>
  <c r="L40"/>
  <c r="E40"/>
  <c r="K38"/>
  <c r="I38"/>
  <c r="L38"/>
  <c r="J38"/>
  <c r="H38"/>
  <c r="F38"/>
  <c r="G38"/>
  <c r="E38"/>
  <c r="G36"/>
  <c r="H36"/>
  <c r="I36"/>
  <c r="J36"/>
  <c r="K36"/>
  <c r="L36"/>
  <c r="F36"/>
  <c r="E36"/>
  <c r="L34"/>
  <c r="J34"/>
  <c r="I34"/>
  <c r="H34"/>
  <c r="G34"/>
  <c r="F34"/>
  <c r="E34"/>
  <c r="G32"/>
  <c r="H32"/>
  <c r="I32"/>
  <c r="J32"/>
  <c r="K32"/>
  <c r="L32"/>
  <c r="F32"/>
  <c r="E32"/>
  <c r="K30"/>
  <c r="L30"/>
  <c r="J30"/>
  <c r="I30"/>
  <c r="H30"/>
  <c r="G30"/>
  <c r="F30"/>
  <c r="E30"/>
  <c r="E25"/>
  <c r="F25"/>
  <c r="G25"/>
  <c r="H25"/>
  <c r="I25"/>
  <c r="J25"/>
  <c r="K25"/>
  <c r="L25"/>
  <c r="D25"/>
  <c r="L23"/>
  <c r="K23"/>
  <c r="J23"/>
  <c r="I23"/>
  <c r="G23"/>
  <c r="F23"/>
  <c r="E23"/>
  <c r="F181" l="1"/>
  <c r="J127"/>
  <c r="I127"/>
  <c r="J124"/>
  <c r="I124"/>
  <c r="J167" l="1"/>
  <c r="L165"/>
  <c r="J165"/>
  <c r="H165"/>
  <c r="L98"/>
  <c r="J98"/>
  <c r="H98"/>
  <c r="F165"/>
  <c r="G165"/>
  <c r="I165"/>
  <c r="K165"/>
  <c r="E165"/>
  <c r="K98" l="1"/>
  <c r="I98"/>
  <c r="G98"/>
  <c r="F98"/>
  <c r="K127" l="1"/>
  <c r="F127"/>
  <c r="G127"/>
  <c r="E127"/>
  <c r="K107"/>
  <c r="I107"/>
  <c r="G107"/>
  <c r="F107"/>
  <c r="E107"/>
  <c r="K109"/>
  <c r="I109"/>
  <c r="G109"/>
  <c r="F109"/>
  <c r="F17" l="1"/>
  <c r="G17"/>
  <c r="H17"/>
  <c r="I17"/>
  <c r="J17"/>
  <c r="K17"/>
  <c r="L17"/>
  <c r="F14"/>
  <c r="G14"/>
  <c r="H14"/>
  <c r="I14"/>
  <c r="J14"/>
  <c r="K14"/>
  <c r="L14"/>
  <c r="E14"/>
  <c r="H167"/>
  <c r="G181"/>
  <c r="H181"/>
  <c r="I181"/>
  <c r="J181"/>
  <c r="J186" s="1"/>
  <c r="K181"/>
  <c r="L181"/>
  <c r="F167"/>
  <c r="G167"/>
  <c r="I167"/>
  <c r="K167"/>
  <c r="L167"/>
  <c r="L186" s="1"/>
  <c r="E167"/>
  <c r="E186" s="1"/>
  <c r="E181"/>
  <c r="K186" l="1"/>
  <c r="G186"/>
  <c r="I186"/>
  <c r="H186"/>
  <c r="F186"/>
</calcChain>
</file>

<file path=xl/sharedStrings.xml><?xml version="1.0" encoding="utf-8"?>
<sst xmlns="http://schemas.openxmlformats.org/spreadsheetml/2006/main" count="407" uniqueCount="259">
  <si>
    <t>налог на доходы физических лиц</t>
  </si>
  <si>
    <t>Производство и распределение электроэнергии, газа и воды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</si>
  <si>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</si>
  <si>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Индекс производства - РАЗДЕЛ E: Производство и распределение электроэнергии, газа и воды</t>
  </si>
  <si>
    <t>в том числе по группам потребителей:</t>
  </si>
  <si>
    <t>Базовые потребители</t>
  </si>
  <si>
    <t>Население</t>
  </si>
  <si>
    <t>Прочие потребители</t>
  </si>
  <si>
    <t>руб./тыс.кВт.ч</t>
  </si>
  <si>
    <t xml:space="preserve">    в том числе по группам потребителей:</t>
  </si>
  <si>
    <t>Продукция сельского хозяйства</t>
  </si>
  <si>
    <t>млн. руб.</t>
  </si>
  <si>
    <t>Индекс производства продукции сельского хозяйства</t>
  </si>
  <si>
    <t>Индекс-дефлятор продукции сельского хозяйства в хозяйствах всех категорий</t>
  </si>
  <si>
    <t>Продукция сельского хозяйства в хозяйствах всех категорий, в том числе:</t>
  </si>
  <si>
    <t>Продукция растениеводства</t>
  </si>
  <si>
    <t xml:space="preserve">млн.руб. </t>
  </si>
  <si>
    <t>Индекс производства продукции растениеводства</t>
  </si>
  <si>
    <t>Индекс-дефлятор продукции растениеводства</t>
  </si>
  <si>
    <t>Продукция животноводства</t>
  </si>
  <si>
    <t>Индекс производства продукции животноводства</t>
  </si>
  <si>
    <t>Индекс-дефлятор продукции животноводства</t>
  </si>
  <si>
    <t>Протяженность автомобильных дорог общего пользования с твердым покрытием (федерального, регионального и межмуниципального, местного значения)</t>
  </si>
  <si>
    <t>км.</t>
  </si>
  <si>
    <t>на конец года; км путей на 10000 кв.км территории</t>
  </si>
  <si>
    <t>Плотность автомобильных дорог общего пользования с твердым покрытием</t>
  </si>
  <si>
    <t>Удельный вес автомобильных дорог с твердым покрытием в общей протяженности автомобильных дорог общего пользования</t>
  </si>
  <si>
    <t>на конец года; %</t>
  </si>
  <si>
    <t>Объем услуг связи</t>
  </si>
  <si>
    <t>в ценах соответствующих лет; млрд. руб.</t>
  </si>
  <si>
    <t>в том числе:</t>
  </si>
  <si>
    <t>Валовой сбор зерна (в весе после доработки)</t>
  </si>
  <si>
    <t>тыс. тонн</t>
  </si>
  <si>
    <t>Валовой сбор семян масличных культур – всего</t>
  </si>
  <si>
    <t>в том числе подсолнечника</t>
  </si>
  <si>
    <t>Валовой сбор картофеля</t>
  </si>
  <si>
    <t>Валовой сбор овощей</t>
  </si>
  <si>
    <t>Скот и птица на убой (в живом весе)</t>
  </si>
  <si>
    <t>Молоко</t>
  </si>
  <si>
    <t>Яйца</t>
  </si>
  <si>
    <t>млн.шт.</t>
  </si>
  <si>
    <t>тыс.тонн</t>
  </si>
  <si>
    <t>тыс. руб.</t>
  </si>
  <si>
    <t>Объем работ, выполненных по виду экономической деятельности "Строительство" (Раздел F)</t>
  </si>
  <si>
    <t>в ценах соответствующих лет; млн. руб.</t>
  </si>
  <si>
    <t>Индекс производства по виду деятельности "Строительство" (Раздел F)</t>
  </si>
  <si>
    <t>% к предыдущему году в сопоставимых ценах</t>
  </si>
  <si>
    <t>Индекс-дефлятор по объему работ, выполненных по виду деятельности "строительство" (Раздел F)</t>
  </si>
  <si>
    <t>Ввод в действие жилых домов</t>
  </si>
  <si>
    <t>тыс. кв. м. в общей площади</t>
  </si>
  <si>
    <t>Удельный вес жилых домов, построенных населением</t>
  </si>
  <si>
    <t>%</t>
  </si>
  <si>
    <t>Оборот розничной торговли</t>
  </si>
  <si>
    <t>Индекс-дефлятор оборота розничной торговли</t>
  </si>
  <si>
    <t>Оборот общественного питания</t>
  </si>
  <si>
    <t>Объем платных услуг населению</t>
  </si>
  <si>
    <t>единиц</t>
  </si>
  <si>
    <t>тыс. чел.</t>
  </si>
  <si>
    <t>Инвестиции в основной капитал</t>
  </si>
  <si>
    <t>Индекс физического объема инвестиций в основной капитал</t>
  </si>
  <si>
    <t>Индекс-дефлятор</t>
  </si>
  <si>
    <t>Объем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- всего</t>
  </si>
  <si>
    <t>Индекс физического объема</t>
  </si>
  <si>
    <t xml:space="preserve"> в том числе:</t>
  </si>
  <si>
    <t>за счет федерального бюджета - всего</t>
  </si>
  <si>
    <t>за счет бюджета субъекта Российской Федерации - всего</t>
  </si>
  <si>
    <t>млн.руб.</t>
  </si>
  <si>
    <t>социальная политика</t>
  </si>
  <si>
    <t>Денежные доходы населения</t>
  </si>
  <si>
    <t>доходы от предпринимательской деятельности</t>
  </si>
  <si>
    <t>оплата труда</t>
  </si>
  <si>
    <t>другие доходы (включая "скрытые", от продажи валюты, денежные переводы и пр.)</t>
  </si>
  <si>
    <t>доходы от собственности</t>
  </si>
  <si>
    <t>социальные выплаты</t>
  </si>
  <si>
    <t>пенсии</t>
  </si>
  <si>
    <t xml:space="preserve">Среднедушевые денежные доходы (в месяц) </t>
  </si>
  <si>
    <t>руб.</t>
  </si>
  <si>
    <t>Средний размер назначенных пенсий</t>
  </si>
  <si>
    <t>Величина прожиточного минимума (в среднем на душу населения)</t>
  </si>
  <si>
    <t>руб. в месяц</t>
  </si>
  <si>
    <t>Численность населения с денежными доходами ниже величины прожиточного минимума</t>
  </si>
  <si>
    <t>% от общей численности населения субъекта</t>
  </si>
  <si>
    <t>Расходы населения</t>
  </si>
  <si>
    <t xml:space="preserve"> </t>
  </si>
  <si>
    <t>покупка товаров и оплата услуг</t>
  </si>
  <si>
    <t>обязательные платежи и разнообразные взносы</t>
  </si>
  <si>
    <t>прочие расходы</t>
  </si>
  <si>
    <t xml:space="preserve">      Превышение доходов над расходами (+), или расходов над доходами (-)</t>
  </si>
  <si>
    <t>Среднегодовая численность занятых в экономике</t>
  </si>
  <si>
    <t>Уровень зарегистрированной безработицы (на конец года)</t>
  </si>
  <si>
    <t>Численность безработных (по методологии МОТ)</t>
  </si>
  <si>
    <t>Численность безработных, зарегистрированных в  государственных учреждениях службы занятости населения (на конец года)</t>
  </si>
  <si>
    <t>чел.</t>
  </si>
  <si>
    <t>Фонд начисленной заработной платы всех работников</t>
  </si>
  <si>
    <t>Просроченная задолженность по заработной плате в процентах к месячному фонду заработной платы организаций, имеющих просроченную задолженность (без субъектов малого предпринимательства)</t>
  </si>
  <si>
    <t>на конец года, %</t>
  </si>
  <si>
    <t>Численность детей в дошкольных образовательных учреждениях</t>
  </si>
  <si>
    <t xml:space="preserve">Численность обучающихся общеобразовательных учреждениях (без вечерних (сменных) общеобразовательных учреждениях (на начало учебного года) </t>
  </si>
  <si>
    <t>государственных и муниципальных</t>
  </si>
  <si>
    <t>негосударственных</t>
  </si>
  <si>
    <t>Численность обучающихся в образовательных учреждений начального профессионального образования</t>
  </si>
  <si>
    <t>Обеспеченность</t>
  </si>
  <si>
    <t xml:space="preserve">Обеспеченность: </t>
  </si>
  <si>
    <t>больничными койками на 10 000 человек населения</t>
  </si>
  <si>
    <t xml:space="preserve"> коек </t>
  </si>
  <si>
    <t>общедоступными  библиотеками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</si>
  <si>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</si>
  <si>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</si>
  <si>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</si>
  <si>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мощностью амбулаторно-поликлинических учреждений на 10 000 человек населения</t>
  </si>
  <si>
    <t>на конец года; посещений в смену</t>
  </si>
  <si>
    <t>Численность:</t>
  </si>
  <si>
    <t>врачей всех специальностей</t>
  </si>
  <si>
    <t>на конец года; тыс. чел.</t>
  </si>
  <si>
    <t>среднего медицинского персонала</t>
  </si>
  <si>
    <t>Форма 2п</t>
  </si>
  <si>
    <t>Темп роста отгрузки - РАЗДЕЛ D: Обрабатывающие производства</t>
  </si>
  <si>
    <t>Темп роста отгрузки -Подраздел DA: Производство пищевых продуктов, включая напитки, и табака</t>
  </si>
  <si>
    <t>Темп роста отгрузки -Подраздел DB: Текстильное и швейное производство</t>
  </si>
  <si>
    <t>% к предыдущему году в действующих ценах</t>
  </si>
  <si>
    <t>Индекс-дефлятор отрузки - РАЗДЕЛ D: Обрабатывающие производства</t>
  </si>
  <si>
    <t>Индекс-дефлятор отрузки - Подраздел DA: Производство пищевых продуктов, включая напитки, и табака</t>
  </si>
  <si>
    <t>Индекс-дефлятор отрузки - Подраздел DB: Текстильное и швейное производство</t>
  </si>
  <si>
    <t>Индекс-дефлятор отрузки - Подраздел DE: Целлюлозно-бумажное производство; издательская и полиграфическая деятельность</t>
  </si>
  <si>
    <t>Индекс-дефлятор отгрузки - РАЗДЕЛ E: Производство и распределение электроэнергии, газа и воды</t>
  </si>
  <si>
    <t>обслуживание государственного и муниципального долга</t>
  </si>
  <si>
    <t>Темп роста отгрузки - Подраздел DE: Целлюлозно-бумажное производство; издательская и полиграфическая деятельность</t>
  </si>
  <si>
    <t>Темп роста отгрузки - РАЗДЕЛ E: Производство и распределение электроэнергии, газа и воды</t>
  </si>
  <si>
    <t>Численность экономически активного населения</t>
  </si>
  <si>
    <t>мест на 1000 детей в возрасте 1-6 лет</t>
  </si>
  <si>
    <t>Показатели</t>
  </si>
  <si>
    <t>Единица измерения</t>
  </si>
  <si>
    <t>отчет</t>
  </si>
  <si>
    <t>оценка</t>
  </si>
  <si>
    <t>прогноз</t>
  </si>
  <si>
    <t>вариант 1</t>
  </si>
  <si>
    <t>вариант 2</t>
  </si>
  <si>
    <t>1. Население</t>
  </si>
  <si>
    <t>Все население (среднегодовая)</t>
  </si>
  <si>
    <t>тыс.чел.</t>
  </si>
  <si>
    <t>% к предыдущему году</t>
  </si>
  <si>
    <t>Городское население (среднегодовая)</t>
  </si>
  <si>
    <t>Сельское население (среднегодовая)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</si>
  <si>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</si>
  <si>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</si>
  <si>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</si>
  <si>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</si>
  <si>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Коэффициент естественного прироста населения</t>
  </si>
  <si>
    <t>на 1000 человек населения</t>
  </si>
  <si>
    <t>Коэффициент миграционного прироста</t>
  </si>
  <si>
    <t>на 10 000 человек населения</t>
  </si>
  <si>
    <t>Выпуск товаров и услуг</t>
  </si>
  <si>
    <t xml:space="preserve">млн. руб. </t>
  </si>
  <si>
    <t xml:space="preserve">Индекс промышленного производства </t>
  </si>
  <si>
    <t>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</si>
  <si>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D: Обрабатывающие производства</t>
  </si>
  <si>
    <t>Индекс производства - РАЗДЕЛ D: Обрабатывающие производства</t>
  </si>
  <si>
    <t>Объем отгруженных товаров собственного производства, выполненных работ и услуг собственными силами - Подраздел DA: Производство пищевых продуктов, включая напитки, и табака</t>
  </si>
  <si>
    <t>Индекс производства - Подраздел DA: Производство пищевых продуктов, включая напитки, и табака</t>
  </si>
  <si>
    <t>Объем отгруженных товаров собственного производства, выполненных работ и услуг собственными силами - Подраздел DB: Текстильное и швейное производство</t>
  </si>
  <si>
    <t>Индекс производства - Подраздел DB: Текстильное и швейное производство</t>
  </si>
  <si>
    <t>Объем отгруженных товаров собственного производства, выполненных работ и услуг собственными силами - Подраздел DE: Целлюлозно-бумажное производство; издательская и полиграфическая деятельность</t>
  </si>
  <si>
    <t>Индекс производства - Подраздел DE: Целлюлозно-бумажное производство; издательская и полиграфическая деятельность</t>
  </si>
  <si>
    <t>Основные показатели, представляемые для разработки прогноза социально-экономического развития  Ленинского муниципального района Волгоградской области</t>
  </si>
  <si>
    <t xml:space="preserve">на 2015 год и на период до 2017 года </t>
  </si>
  <si>
    <t>Объем отгруженных товаров собственного производства, выполненных работ и услуг собственными силами - Металлургическое производство - производство готовых металлических изделий</t>
  </si>
  <si>
    <t>Темп роста отгрузки - Металлургическое производство - производство готовых металлических изделий</t>
  </si>
  <si>
    <t>Индекс-дефлятор отрузки - Металлургическое производство - производство готовых металлических изделий</t>
  </si>
  <si>
    <t>Индекс производства - Металлургическое производство - производство готовых металлических изделий</t>
  </si>
  <si>
    <t>Численность населения (среднегодовая) (отдел экономики Администрации Ленинского муниципального района)</t>
  </si>
  <si>
    <t>2. Производство товаров и услуг (отдел экономики Администрации Ленинского муниципального района)</t>
  </si>
  <si>
    <t>Потребление теплоэнергии (отдел по жизнеобеспечению Администрации Ленинского муниципального района)</t>
  </si>
  <si>
    <t>Средние тарифы на теплоэнергию, отпущенную различным категориям потребителей</t>
  </si>
  <si>
    <t>производство комбикорма</t>
  </si>
  <si>
    <t>производство макароны</t>
  </si>
  <si>
    <t>производства хлеба</t>
  </si>
  <si>
    <t>бланочная продукция</t>
  </si>
  <si>
    <t>производство газет</t>
  </si>
  <si>
    <t>спецодежда</t>
  </si>
  <si>
    <t>теплоснабжение</t>
  </si>
  <si>
    <t>водоснабжение</t>
  </si>
  <si>
    <t>млн.листов оттисков</t>
  </si>
  <si>
    <t>тыс.штук</t>
  </si>
  <si>
    <t>тыс.Гкал</t>
  </si>
  <si>
    <t>тыс.м3</t>
  </si>
  <si>
    <t>3. Торговля и услуги населению (отдел экономики Администрации Ленинского муниципального района)</t>
  </si>
  <si>
    <t>Индекс-дефлятор платных услуг населению</t>
  </si>
  <si>
    <t>Количество субъектов малого и среднего предпринимательства</t>
  </si>
  <si>
    <t>Число средних предприятий (на конец года)</t>
  </si>
  <si>
    <t>Число малых предприятий, включая микропредприятия (на конец года)</t>
  </si>
  <si>
    <t>Число предпринимателей</t>
  </si>
  <si>
    <t>человек</t>
  </si>
  <si>
    <t>Среднесписочная численность работников (без внешних совместителей) средних предприятий</t>
  </si>
  <si>
    <t>Среднесписочная численность работников (без внешних совместителей) малых предприятий включая микропредприятия</t>
  </si>
  <si>
    <t>Численность работников индивидуальных предпринимателей, включая ИП - всего</t>
  </si>
  <si>
    <t>Оборот средних предприятий</t>
  </si>
  <si>
    <t>Оборот малых предприятий, включая микропредприятия</t>
  </si>
  <si>
    <t>Оборот индивидуальных предпринимателей</t>
  </si>
  <si>
    <t>Объем инвестиций в основной капитал, направляемый на реализацию муниципальных программ за счет всех источников финансирования</t>
  </si>
  <si>
    <t>за счет бюджета района</t>
  </si>
  <si>
    <t>за счет бюджетов поселений</t>
  </si>
  <si>
    <t>Доходы консолидированного бюджета  Ленинского муниципального района</t>
  </si>
  <si>
    <t>Земельный налог</t>
  </si>
  <si>
    <t>Единый налог на вмененный доход</t>
  </si>
  <si>
    <t>Патент</t>
  </si>
  <si>
    <t>Прочие налоговые доходы</t>
  </si>
  <si>
    <t>Неналоговые доходы</t>
  </si>
  <si>
    <t>Итого налоговых и неналоговых доходов</t>
  </si>
  <si>
    <t>Всего  доходов</t>
  </si>
  <si>
    <t>Расходы консолидированного бюджета  Ленинского муниципального района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</si>
  <si>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</si>
  <si>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</si>
  <si>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</si>
  <si>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</si>
  <si>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</si>
  <si>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</si>
  <si>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Прочие расходы</t>
  </si>
  <si>
    <t>Итого расходов</t>
  </si>
  <si>
    <t>Дефицит(-),профицит(+) консолидированного бюджета  Ленинского муниципального района</t>
  </si>
  <si>
    <t>Среднемесячная номинальная начисленная заработная плата по крупным и средним предприятиям</t>
  </si>
  <si>
    <t>Количество объектов размещения отходов</t>
  </si>
  <si>
    <t>Площадь объектов размещения отходов</t>
  </si>
  <si>
    <t>га</t>
  </si>
  <si>
    <t xml:space="preserve">Финансирование природоохранных мероприятий, в том числе за счет средств </t>
  </si>
  <si>
    <t xml:space="preserve">     федерального бюджета</t>
  </si>
  <si>
    <t xml:space="preserve">     областного бюджета</t>
  </si>
  <si>
    <t xml:space="preserve">     муниципального бюджета</t>
  </si>
  <si>
    <t xml:space="preserve">     внебюджетных источников</t>
  </si>
  <si>
    <t>млн.рублей</t>
  </si>
  <si>
    <t xml:space="preserve">Охват населения телевизеонным вещанием </t>
  </si>
  <si>
    <t>на конец года, процент</t>
  </si>
  <si>
    <t>Уровень безработицы (по методологии МОТ)</t>
  </si>
  <si>
    <t>Единый сельскохозяйственный налог</t>
  </si>
  <si>
    <t>Налог на имущество физических лиц</t>
  </si>
  <si>
    <t>Госпошлина</t>
  </si>
  <si>
    <t>Физическая культура  и спорт</t>
  </si>
  <si>
    <t>Образование</t>
  </si>
  <si>
    <t xml:space="preserve">Культура, кинематография </t>
  </si>
  <si>
    <t>Средства массовой информации</t>
  </si>
  <si>
    <t xml:space="preserve">Здравоохранение </t>
  </si>
  <si>
    <t>Реальные денежные доходы населения</t>
  </si>
  <si>
    <t>Доля населения, систематически занимающегося физической культурой и спортом</t>
  </si>
  <si>
    <t>млн.Гкал</t>
  </si>
  <si>
    <t xml:space="preserve">Доходы от уплаты акцизов на нефтепродукты, подлежащие распределению между бюджетами субъектов РФ и местными бюджетами </t>
  </si>
  <si>
    <t>2. Выпуск товаров и услуг</t>
  </si>
  <si>
    <t>2.1. Промышленное производство</t>
  </si>
  <si>
    <t>2.2. Сельское хозяйство (отдел по сельскому хозяйству и продовольствию Администрации Ленинского муниципального района)</t>
  </si>
  <si>
    <t>2.3.2. Связь</t>
  </si>
  <si>
    <t>2.3. Транспорт и связь (отдел по жизнедеятельности Администрации Ленинского муниципального района)</t>
  </si>
  <si>
    <t>2.3.1. Транспорт</t>
  </si>
  <si>
    <t xml:space="preserve"> Производство важнейших видов продукции в натуральном выражении (отдел по сельскому хозяйству и продовольствию, отдел экономики Администрации Ленинского муниципального района)</t>
  </si>
  <si>
    <t>2.4. Строительство (отдел по жизнеобеспечению Администрации Ленинского муниципального района)</t>
  </si>
  <si>
    <t>4. Малое и среднее предпринимательство, включая микропредприятия (отдел экономики Администрации Ленинского муниципального района)</t>
  </si>
  <si>
    <t>5. Инвестиции (отдел по жизнеобеспечению Администрации Ленинского муниципального района)</t>
  </si>
  <si>
    <t>6. Финансы (финансовый отдел Администрацции Ленинского муниципального района)</t>
  </si>
  <si>
    <t>7. Денежные доходы и расходы населения (отдел экономики Администрации Ленинского муниципального района)</t>
  </si>
  <si>
    <t>8. Труд и занятость (отдел экономики Администрации Ленинского муниципального района)</t>
  </si>
  <si>
    <t>9. Развитие социальной сферы (отдел образования, отдел по социальной политике Администрации Ленинского муниципального района, ГБУЗ "Ленинская ЦРБ")</t>
  </si>
  <si>
    <t>10. Окружающая среда (отдел по жизнеобеспечению Администрации Ленинского муниципального района)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</si>
</sst>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.0"/>
    <numFmt numFmtId="166" formatCode="##,##0.000"/>
    <numFmt numFmtId="167" formatCode="#,##0.000"/>
    <numFmt numFmtId="168" formatCode="0.0_)"/>
  </numFmts>
  <fonts count="13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sz val="10"/>
      <name val="Tahoma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3F3F3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</borders>
  <cellStyleXfs count="5">
    <xf numFmtId="0" fontId="0" fillId="0" borderId="0"/>
    <xf numFmtId="0" fontId="4" fillId="0" borderId="0"/>
    <xf numFmtId="0" fontId="1" fillId="0" borderId="0"/>
    <xf numFmtId="0" fontId="5" fillId="0" borderId="0"/>
    <xf numFmtId="0" fontId="6" fillId="0" borderId="0"/>
  </cellStyleXfs>
  <cellXfs count="78">
    <xf numFmtId="0" fontId="0" fillId="0" borderId="0" xfId="0"/>
    <xf numFmtId="0" fontId="0" fillId="0" borderId="0" xfId="0" applyFill="1"/>
    <xf numFmtId="0" fontId="3" fillId="0" borderId="0" xfId="0" applyFont="1" applyFill="1"/>
    <xf numFmtId="0" fontId="9" fillId="0" borderId="0" xfId="0" applyFont="1"/>
    <xf numFmtId="0" fontId="10" fillId="0" borderId="1" xfId="0" applyFont="1" applyFill="1" applyBorder="1" applyAlignment="1" applyProtection="1">
      <alignment horizontal="centerContinuous" vertical="center" wrapText="1"/>
    </xf>
    <xf numFmtId="0" fontId="10" fillId="0" borderId="1" xfId="0" applyFont="1" applyFill="1" applyBorder="1" applyAlignment="1" applyProtection="1">
      <alignment horizontal="left" vertical="center" wrapText="1" shrinkToFit="1"/>
    </xf>
    <xf numFmtId="0" fontId="11" fillId="0" borderId="1" xfId="0" applyFont="1" applyFill="1" applyBorder="1" applyAlignment="1" applyProtection="1">
      <alignment horizontal="center" vertical="center" wrapText="1"/>
    </xf>
    <xf numFmtId="4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left" vertical="center" wrapText="1" shrinkToFit="1"/>
    </xf>
    <xf numFmtId="0" fontId="11" fillId="0" borderId="1" xfId="0" applyFont="1" applyFill="1" applyBorder="1" applyAlignment="1" applyProtection="1">
      <alignment wrapText="1"/>
    </xf>
    <xf numFmtId="167" fontId="11" fillId="0" borderId="1" xfId="0" applyNumberFormat="1" applyFont="1" applyFill="1" applyBorder="1" applyAlignment="1" applyProtection="1">
      <alignment wrapText="1"/>
      <protection locked="0"/>
    </xf>
    <xf numFmtId="4" fontId="9" fillId="0" borderId="1" xfId="1" applyNumberFormat="1" applyFont="1" applyFill="1" applyBorder="1" applyAlignment="1" applyProtection="1">
      <protection locked="0"/>
    </xf>
    <xf numFmtId="4" fontId="11" fillId="0" borderId="1" xfId="0" applyNumberFormat="1" applyFont="1" applyFill="1" applyBorder="1" applyAlignment="1" applyProtection="1">
      <alignment wrapText="1"/>
      <protection locked="0"/>
    </xf>
    <xf numFmtId="168" fontId="9" fillId="0" borderId="0" xfId="0" applyNumberFormat="1" applyFont="1" applyFill="1" applyBorder="1" applyAlignment="1"/>
    <xf numFmtId="168" fontId="9" fillId="0" borderId="1" xfId="0" applyNumberFormat="1" applyFont="1" applyFill="1" applyBorder="1" applyAlignment="1"/>
    <xf numFmtId="0" fontId="9" fillId="0" borderId="6" xfId="3" applyNumberFormat="1" applyFont="1" applyFill="1" applyBorder="1" applyAlignment="1" applyProtection="1">
      <alignment shrinkToFit="1"/>
      <protection locked="0"/>
    </xf>
    <xf numFmtId="0" fontId="9" fillId="0" borderId="1" xfId="3" applyNumberFormat="1" applyFont="1" applyBorder="1" applyAlignment="1" applyProtection="1">
      <alignment shrinkToFit="1"/>
      <protection locked="0"/>
    </xf>
    <xf numFmtId="0" fontId="9" fillId="0" borderId="8" xfId="3" applyNumberFormat="1" applyFont="1" applyBorder="1" applyAlignment="1" applyProtection="1">
      <alignment shrinkToFit="1"/>
      <protection locked="0"/>
    </xf>
    <xf numFmtId="0" fontId="9" fillId="0" borderId="7" xfId="3" applyNumberFormat="1" applyFont="1" applyBorder="1" applyAlignment="1" applyProtection="1">
      <alignment shrinkToFit="1"/>
      <protection locked="0"/>
    </xf>
    <xf numFmtId="166" fontId="9" fillId="0" borderId="1" xfId="2" applyNumberFormat="1" applyFont="1" applyFill="1" applyBorder="1" applyAlignment="1" applyProtection="1">
      <protection locked="0"/>
    </xf>
    <xf numFmtId="0" fontId="11" fillId="0" borderId="1" xfId="0" applyFont="1" applyFill="1" applyBorder="1" applyAlignment="1">
      <alignment horizontal="left" vertical="center" wrapText="1" shrinkToFit="1"/>
    </xf>
    <xf numFmtId="0" fontId="11" fillId="0" borderId="1" xfId="0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wrapText="1" shrinkToFit="1"/>
    </xf>
    <xf numFmtId="4" fontId="9" fillId="0" borderId="1" xfId="1" applyNumberFormat="1" applyFont="1" applyFill="1" applyBorder="1" applyAlignment="1" applyProtection="1">
      <alignment horizontal="right"/>
      <protection locked="0"/>
    </xf>
    <xf numFmtId="166" fontId="9" fillId="0" borderId="1" xfId="1" applyNumberFormat="1" applyFont="1" applyFill="1" applyBorder="1" applyAlignment="1" applyProtection="1">
      <alignment horizontal="right"/>
      <protection locked="0"/>
    </xf>
    <xf numFmtId="0" fontId="11" fillId="2" borderId="1" xfId="0" applyFont="1" applyFill="1" applyBorder="1" applyAlignment="1" applyProtection="1">
      <alignment horizontal="left" vertical="top" wrapText="1" indent="1"/>
    </xf>
    <xf numFmtId="4" fontId="11" fillId="0" borderId="1" xfId="0" applyNumberFormat="1" applyFont="1" applyFill="1" applyBorder="1" applyAlignment="1" applyProtection="1">
      <alignment wrapText="1" shrinkToFit="1"/>
      <protection locked="0"/>
    </xf>
    <xf numFmtId="4" fontId="9" fillId="0" borderId="1" xfId="2" applyNumberFormat="1" applyFont="1" applyFill="1" applyBorder="1" applyAlignment="1" applyProtection="1">
      <alignment horizontal="right"/>
      <protection locked="0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wrapText="1"/>
    </xf>
    <xf numFmtId="166" fontId="9" fillId="0" borderId="1" xfId="1" applyNumberFormat="1" applyFont="1" applyFill="1" applyBorder="1" applyAlignment="1" applyProtection="1">
      <protection locked="0"/>
    </xf>
    <xf numFmtId="168" fontId="9" fillId="0" borderId="5" xfId="0" applyNumberFormat="1" applyFont="1" applyFill="1" applyBorder="1" applyAlignment="1"/>
    <xf numFmtId="168" fontId="9" fillId="0" borderId="3" xfId="0" applyNumberFormat="1" applyFont="1" applyFill="1" applyBorder="1" applyAlignment="1"/>
    <xf numFmtId="4" fontId="11" fillId="0" borderId="4" xfId="0" applyNumberFormat="1" applyFont="1" applyFill="1" applyBorder="1" applyAlignment="1" applyProtection="1">
      <alignment wrapText="1"/>
      <protection locked="0"/>
    </xf>
    <xf numFmtId="1" fontId="9" fillId="0" borderId="1" xfId="1" applyNumberFormat="1" applyFont="1" applyFill="1" applyBorder="1" applyAlignment="1">
      <alignment wrapText="1"/>
    </xf>
    <xf numFmtId="1" fontId="11" fillId="0" borderId="1" xfId="0" applyNumberFormat="1" applyFont="1" applyFill="1" applyBorder="1" applyAlignment="1" applyProtection="1">
      <alignment wrapText="1"/>
      <protection locked="0"/>
    </xf>
    <xf numFmtId="0" fontId="9" fillId="0" borderId="1" xfId="0" applyFont="1" applyFill="1" applyBorder="1" applyAlignment="1" applyProtection="1">
      <alignment horizontal="left" vertical="top" wrapText="1" indent="1"/>
    </xf>
    <xf numFmtId="1" fontId="9" fillId="0" borderId="1" xfId="1" applyNumberFormat="1" applyFont="1" applyFill="1" applyBorder="1" applyAlignment="1" applyProtection="1">
      <alignment wrapText="1"/>
      <protection locked="0"/>
    </xf>
    <xf numFmtId="166" fontId="9" fillId="0" borderId="1" xfId="1" applyNumberFormat="1" applyFont="1" applyFill="1" applyBorder="1" applyAlignment="1" applyProtection="1">
      <alignment wrapText="1"/>
      <protection locked="0"/>
    </xf>
    <xf numFmtId="0" fontId="9" fillId="0" borderId="1" xfId="0" applyFont="1" applyFill="1" applyBorder="1" applyAlignment="1" applyProtection="1">
      <alignment wrapText="1"/>
    </xf>
    <xf numFmtId="0" fontId="10" fillId="0" borderId="1" xfId="0" applyFont="1" applyFill="1" applyBorder="1" applyAlignment="1">
      <alignment horizontal="left" vertical="center" wrapText="1" shrinkToFit="1"/>
    </xf>
    <xf numFmtId="164" fontId="11" fillId="0" borderId="1" xfId="0" applyNumberFormat="1" applyFont="1" applyFill="1" applyBorder="1" applyAlignment="1" applyProtection="1">
      <alignment wrapText="1"/>
      <protection locked="0"/>
    </xf>
    <xf numFmtId="167" fontId="9" fillId="0" borderId="1" xfId="0" applyNumberFormat="1" applyFont="1" applyFill="1" applyBorder="1" applyAlignment="1" applyProtection="1">
      <alignment wrapText="1"/>
      <protection locked="0"/>
    </xf>
    <xf numFmtId="0" fontId="9" fillId="0" borderId="2" xfId="0" applyFont="1" applyFill="1" applyBorder="1" applyAlignment="1" applyProtection="1">
      <alignment wrapText="1"/>
    </xf>
    <xf numFmtId="0" fontId="9" fillId="0" borderId="1" xfId="4" applyNumberFormat="1" applyFont="1" applyFill="1" applyBorder="1" applyAlignment="1" applyProtection="1">
      <alignment vertical="top" wrapText="1" shrinkToFit="1"/>
    </xf>
    <xf numFmtId="166" fontId="9" fillId="0" borderId="1" xfId="1" applyNumberFormat="1" applyFont="1" applyFill="1" applyBorder="1" applyAlignment="1"/>
    <xf numFmtId="4" fontId="9" fillId="0" borderId="1" xfId="2" applyNumberFormat="1" applyFont="1" applyFill="1" applyBorder="1" applyAlignment="1" applyProtection="1">
      <protection locked="0"/>
    </xf>
    <xf numFmtId="164" fontId="9" fillId="0" borderId="1" xfId="1" applyNumberFormat="1" applyFont="1" applyFill="1" applyBorder="1" applyAlignment="1"/>
    <xf numFmtId="164" fontId="9" fillId="0" borderId="1" xfId="1" applyNumberFormat="1" applyFont="1" applyFill="1" applyBorder="1" applyAlignment="1" applyProtection="1">
      <protection locked="0"/>
    </xf>
    <xf numFmtId="2" fontId="9" fillId="0" borderId="1" xfId="2" applyNumberFormat="1" applyFont="1" applyFill="1" applyBorder="1" applyAlignment="1" applyProtection="1">
      <protection locked="0"/>
    </xf>
    <xf numFmtId="2" fontId="11" fillId="0" borderId="1" xfId="0" applyNumberFormat="1" applyFont="1" applyFill="1" applyBorder="1" applyAlignment="1" applyProtection="1">
      <alignment wrapText="1"/>
      <protection locked="0"/>
    </xf>
    <xf numFmtId="4" fontId="9" fillId="0" borderId="1" xfId="1" applyNumberFormat="1" applyFont="1" applyFill="1" applyBorder="1" applyAlignment="1"/>
    <xf numFmtId="164" fontId="11" fillId="0" borderId="1" xfId="0" applyNumberFormat="1" applyFont="1" applyFill="1" applyBorder="1" applyAlignment="1" applyProtection="1">
      <alignment wrapText="1"/>
    </xf>
    <xf numFmtId="164" fontId="9" fillId="0" borderId="1" xfId="0" applyNumberFormat="1" applyFont="1" applyFill="1" applyBorder="1" applyAlignment="1" applyProtection="1">
      <alignment wrapText="1"/>
      <protection locked="0"/>
    </xf>
    <xf numFmtId="165" fontId="9" fillId="0" borderId="1" xfId="1" applyNumberFormat="1" applyFont="1" applyFill="1" applyBorder="1" applyAlignment="1" applyProtection="1">
      <alignment shrinkToFit="1"/>
      <protection locked="0"/>
    </xf>
    <xf numFmtId="0" fontId="9" fillId="0" borderId="1" xfId="1" applyFont="1" applyBorder="1" applyAlignment="1">
      <alignment horizontal="left" vertical="top" wrapText="1"/>
    </xf>
    <xf numFmtId="0" fontId="9" fillId="0" borderId="1" xfId="1" applyFont="1" applyBorder="1" applyAlignment="1">
      <alignment horizontal="center" wrapText="1"/>
    </xf>
    <xf numFmtId="0" fontId="9" fillId="0" borderId="1" xfId="1" applyFont="1" applyFill="1" applyBorder="1" applyAlignment="1" applyProtection="1">
      <alignment horizontal="left" vertical="top" wrapText="1" shrinkToFit="1"/>
    </xf>
    <xf numFmtId="0" fontId="12" fillId="0" borderId="0" xfId="0" applyFont="1"/>
    <xf numFmtId="1" fontId="11" fillId="0" borderId="1" xfId="0" applyNumberFormat="1" applyFont="1" applyFill="1" applyBorder="1" applyAlignment="1" applyProtection="1">
      <alignment wrapText="1"/>
    </xf>
    <xf numFmtId="2" fontId="11" fillId="0" borderId="1" xfId="0" applyNumberFormat="1" applyFont="1" applyFill="1" applyBorder="1" applyAlignment="1">
      <alignment wrapText="1" shrinkToFit="1"/>
    </xf>
    <xf numFmtId="164" fontId="9" fillId="0" borderId="1" xfId="1" applyNumberFormat="1" applyFont="1" applyFill="1" applyBorder="1" applyAlignment="1" applyProtection="1">
      <alignment shrinkToFit="1"/>
      <protection locked="0"/>
    </xf>
    <xf numFmtId="164" fontId="11" fillId="0" borderId="1" xfId="0" applyNumberFormat="1" applyFont="1" applyFill="1" applyBorder="1" applyAlignment="1">
      <alignment wrapText="1" shrinkToFit="1"/>
    </xf>
    <xf numFmtId="0" fontId="9" fillId="0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 applyProtection="1">
      <alignment vertical="center"/>
      <protection locked="0"/>
    </xf>
    <xf numFmtId="0" fontId="9" fillId="0" borderId="10" xfId="0" applyFont="1" applyBorder="1" applyAlignment="1" applyProtection="1">
      <alignment vertical="center"/>
      <protection locked="0"/>
    </xf>
    <xf numFmtId="0" fontId="9" fillId="0" borderId="1" xfId="0" applyFont="1" applyBorder="1" applyAlignment="1" applyProtection="1">
      <alignment vertical="center"/>
      <protection locked="0"/>
    </xf>
    <xf numFmtId="0" fontId="9" fillId="0" borderId="9" xfId="0" applyFont="1" applyBorder="1" applyAlignment="1" applyProtection="1">
      <alignment vertical="center"/>
      <protection locked="0"/>
    </xf>
    <xf numFmtId="164" fontId="11" fillId="0" borderId="1" xfId="0" applyNumberFormat="1" applyFont="1" applyFill="1" applyBorder="1" applyAlignment="1" applyProtection="1">
      <alignment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</xf>
    <xf numFmtId="164" fontId="9" fillId="0" borderId="1" xfId="2" applyNumberFormat="1" applyFont="1" applyFill="1" applyBorder="1" applyAlignment="1" applyProtection="1">
      <protection locked="0"/>
    </xf>
    <xf numFmtId="0" fontId="3" fillId="0" borderId="0" xfId="0" applyFont="1"/>
    <xf numFmtId="164" fontId="9" fillId="0" borderId="1" xfId="1" applyNumberFormat="1" applyFont="1" applyFill="1" applyBorder="1" applyAlignment="1" applyProtection="1">
      <alignment horizontal="right"/>
      <protection locked="0"/>
    </xf>
    <xf numFmtId="164" fontId="9" fillId="0" borderId="1" xfId="1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5">
    <cellStyle name="Normal_1" xfId="1"/>
    <cellStyle name="Обычный" xfId="0" builtinId="0"/>
    <cellStyle name="Обычный 10" xfId="2"/>
    <cellStyle name="Обычный_Лист1" xfId="3"/>
    <cellStyle name="Обычный_разд.26.1местн.бюдж.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04"/>
  <sheetViews>
    <sheetView tabSelected="1" topLeftCell="A25" zoomScale="68" zoomScaleNormal="68" workbookViewId="0">
      <selection activeCell="B34" sqref="B34"/>
    </sheetView>
  </sheetViews>
  <sheetFormatPr defaultRowHeight="12.75"/>
  <cols>
    <col min="2" max="2" width="78.5703125" customWidth="1"/>
    <col min="3" max="3" width="43.42578125" customWidth="1"/>
    <col min="4" max="4" width="13.7109375" customWidth="1"/>
    <col min="5" max="5" width="20.7109375" customWidth="1"/>
    <col min="6" max="6" width="19.5703125" customWidth="1"/>
    <col min="7" max="7" width="20.5703125" customWidth="1"/>
    <col min="8" max="8" width="15.42578125" customWidth="1"/>
    <col min="9" max="9" width="18.7109375" customWidth="1"/>
    <col min="10" max="10" width="16.85546875" customWidth="1"/>
    <col min="11" max="11" width="19" customWidth="1"/>
    <col min="12" max="12" width="17.28515625" customWidth="1"/>
    <col min="13" max="13" width="8.42578125" customWidth="1"/>
  </cols>
  <sheetData>
    <row r="2" spans="1:12" ht="20.25">
      <c r="A2" s="71"/>
      <c r="B2" s="74" t="s">
        <v>115</v>
      </c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2" ht="41.25" customHeight="1">
      <c r="A3" s="71"/>
      <c r="B3" s="75" t="s">
        <v>163</v>
      </c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 ht="41.25" customHeight="1">
      <c r="A4" s="71"/>
      <c r="B4" s="75" t="s">
        <v>164</v>
      </c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20.25">
      <c r="A5" s="71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20.25">
      <c r="A6" s="71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0.25">
      <c r="A7" s="71"/>
      <c r="B7" s="76" t="s">
        <v>130</v>
      </c>
      <c r="C7" s="76" t="s">
        <v>131</v>
      </c>
      <c r="D7" s="69" t="s">
        <v>132</v>
      </c>
      <c r="E7" s="4" t="s">
        <v>132</v>
      </c>
      <c r="F7" s="4" t="s">
        <v>133</v>
      </c>
      <c r="G7" s="4" t="s">
        <v>134</v>
      </c>
      <c r="H7" s="4"/>
      <c r="I7" s="4"/>
      <c r="J7" s="4"/>
      <c r="K7" s="4"/>
      <c r="L7" s="4"/>
    </row>
    <row r="8" spans="1:12" ht="20.25">
      <c r="A8" s="71"/>
      <c r="B8" s="76"/>
      <c r="C8" s="76"/>
      <c r="D8" s="76">
        <v>2012</v>
      </c>
      <c r="E8" s="76">
        <v>2013</v>
      </c>
      <c r="F8" s="76">
        <v>2014</v>
      </c>
      <c r="G8" s="4">
        <v>2015</v>
      </c>
      <c r="H8" s="4"/>
      <c r="I8" s="4">
        <v>2016</v>
      </c>
      <c r="J8" s="4"/>
      <c r="K8" s="4">
        <v>2017</v>
      </c>
      <c r="L8" s="4"/>
    </row>
    <row r="9" spans="1:12" ht="20.25">
      <c r="A9" s="71"/>
      <c r="B9" s="76"/>
      <c r="C9" s="76"/>
      <c r="D9" s="76"/>
      <c r="E9" s="76"/>
      <c r="F9" s="76"/>
      <c r="G9" s="69" t="s">
        <v>135</v>
      </c>
      <c r="H9" s="69" t="s">
        <v>136</v>
      </c>
      <c r="I9" s="69" t="s">
        <v>135</v>
      </c>
      <c r="J9" s="69" t="s">
        <v>136</v>
      </c>
      <c r="K9" s="69" t="s">
        <v>135</v>
      </c>
      <c r="L9" s="69" t="s">
        <v>136</v>
      </c>
    </row>
    <row r="10" spans="1:12" ht="20.25">
      <c r="A10" s="71"/>
      <c r="B10" s="5" t="s">
        <v>137</v>
      </c>
      <c r="C10" s="6"/>
      <c r="D10" s="6"/>
      <c r="E10" s="7"/>
      <c r="F10" s="7"/>
      <c r="G10" s="7"/>
      <c r="H10" s="7"/>
      <c r="I10" s="7"/>
      <c r="J10" s="7"/>
      <c r="K10" s="7"/>
      <c r="L10" s="7"/>
    </row>
    <row r="11" spans="1:12" ht="60.75">
      <c r="A11" s="71"/>
      <c r="B11" s="5" t="s">
        <v>169</v>
      </c>
      <c r="C11" s="6"/>
      <c r="D11" s="6"/>
      <c r="E11" s="7"/>
      <c r="F11" s="7"/>
      <c r="G11" s="7"/>
      <c r="H11" s="7"/>
      <c r="I11" s="7"/>
      <c r="J11" s="7"/>
      <c r="K11" s="7"/>
      <c r="L11" s="7"/>
    </row>
    <row r="12" spans="1:12" ht="20.25">
      <c r="A12" s="71"/>
      <c r="B12" s="8" t="s">
        <v>138</v>
      </c>
      <c r="C12" s="6" t="s">
        <v>139</v>
      </c>
      <c r="D12" s="9">
        <v>30.632999999999999</v>
      </c>
      <c r="E12" s="10">
        <v>30.692</v>
      </c>
      <c r="F12" s="10">
        <v>30.721</v>
      </c>
      <c r="G12" s="10">
        <v>30.777999999999999</v>
      </c>
      <c r="H12" s="10">
        <v>30.812000000000001</v>
      </c>
      <c r="I12" s="10">
        <v>30.847000000000001</v>
      </c>
      <c r="J12" s="10">
        <v>30.88</v>
      </c>
      <c r="K12" s="10">
        <v>30.913</v>
      </c>
      <c r="L12" s="10">
        <v>30.97</v>
      </c>
    </row>
    <row r="13" spans="1:12" ht="20.25">
      <c r="A13" s="71"/>
      <c r="B13" s="8" t="s">
        <v>141</v>
      </c>
      <c r="C13" s="6" t="s">
        <v>139</v>
      </c>
      <c r="D13" s="9">
        <v>15.496</v>
      </c>
      <c r="E13" s="10">
        <v>15.438000000000001</v>
      </c>
      <c r="F13" s="10">
        <v>15.364000000000001</v>
      </c>
      <c r="G13" s="10">
        <v>15.372</v>
      </c>
      <c r="H13" s="10">
        <v>15.396000000000001</v>
      </c>
      <c r="I13" s="10">
        <v>15.385</v>
      </c>
      <c r="J13" s="10">
        <v>15.432</v>
      </c>
      <c r="K13" s="10">
        <v>15.404999999999999</v>
      </c>
      <c r="L13" s="10">
        <v>15.489000000000001</v>
      </c>
    </row>
    <row r="14" spans="1:12" ht="20.25">
      <c r="A14" s="71"/>
      <c r="B14" s="8" t="s">
        <v>142</v>
      </c>
      <c r="C14" s="6" t="s">
        <v>139</v>
      </c>
      <c r="D14" s="9">
        <v>15.137</v>
      </c>
      <c r="E14" s="10">
        <f>E12-E13</f>
        <v>15.254</v>
      </c>
      <c r="F14" s="10">
        <f t="shared" ref="F14:L14" si="0">F12-F13</f>
        <v>15.356999999999999</v>
      </c>
      <c r="G14" s="10">
        <f t="shared" si="0"/>
        <v>15.405999999999999</v>
      </c>
      <c r="H14" s="10">
        <f t="shared" si="0"/>
        <v>15.416</v>
      </c>
      <c r="I14" s="10">
        <f t="shared" si="0"/>
        <v>15.462000000000002</v>
      </c>
      <c r="J14" s="10">
        <f t="shared" si="0"/>
        <v>15.447999999999999</v>
      </c>
      <c r="K14" s="10">
        <f t="shared" si="0"/>
        <v>15.508000000000001</v>
      </c>
      <c r="L14" s="10">
        <f t="shared" si="0"/>
        <v>15.480999999999998</v>
      </c>
    </row>
    <row r="15" spans="1:12" ht="40.5">
      <c r="A15" s="71"/>
      <c r="B15" s="8" t="s">
        <v>143</v>
      </c>
      <c r="C15" s="6" t="s">
        <v>144</v>
      </c>
      <c r="D15" s="9">
        <v>15.34</v>
      </c>
      <c r="E15" s="11">
        <v>14.5</v>
      </c>
      <c r="F15" s="11">
        <v>15.07</v>
      </c>
      <c r="G15" s="11">
        <v>15.34</v>
      </c>
      <c r="H15" s="11">
        <v>15.34</v>
      </c>
      <c r="I15" s="11">
        <v>15.37</v>
      </c>
      <c r="J15" s="11">
        <v>15.37</v>
      </c>
      <c r="K15" s="11">
        <v>15.5</v>
      </c>
      <c r="L15" s="11">
        <v>15.5</v>
      </c>
    </row>
    <row r="16" spans="1:12" ht="40.5">
      <c r="A16" s="71"/>
      <c r="B16" s="8" t="s">
        <v>145</v>
      </c>
      <c r="C16" s="6" t="s">
        <v>146</v>
      </c>
      <c r="D16" s="9">
        <v>16.39</v>
      </c>
      <c r="E16" s="11">
        <v>15.25</v>
      </c>
      <c r="F16" s="11">
        <v>14.36</v>
      </c>
      <c r="G16" s="11">
        <v>14.23</v>
      </c>
      <c r="H16" s="11">
        <v>14.23</v>
      </c>
      <c r="I16" s="11">
        <v>14.2</v>
      </c>
      <c r="J16" s="11">
        <v>14.2</v>
      </c>
      <c r="K16" s="11">
        <v>14.17</v>
      </c>
      <c r="L16" s="11">
        <v>14.17</v>
      </c>
    </row>
    <row r="17" spans="1:12" ht="20.25">
      <c r="A17" s="71"/>
      <c r="B17" s="8" t="s">
        <v>147</v>
      </c>
      <c r="C17" s="6" t="s">
        <v>148</v>
      </c>
      <c r="D17" s="9">
        <v>-1.05</v>
      </c>
      <c r="E17" s="12">
        <v>-0.75</v>
      </c>
      <c r="F17" s="12">
        <f t="shared" ref="F17:L17" si="1">F16-F15</f>
        <v>-0.71000000000000085</v>
      </c>
      <c r="G17" s="12">
        <f t="shared" si="1"/>
        <v>-1.1099999999999994</v>
      </c>
      <c r="H17" s="12">
        <f t="shared" si="1"/>
        <v>-1.1099999999999994</v>
      </c>
      <c r="I17" s="12">
        <f t="shared" si="1"/>
        <v>-1.17</v>
      </c>
      <c r="J17" s="12">
        <f t="shared" si="1"/>
        <v>-1.17</v>
      </c>
      <c r="K17" s="12">
        <f t="shared" si="1"/>
        <v>-1.33</v>
      </c>
      <c r="L17" s="12">
        <f t="shared" si="1"/>
        <v>-1.33</v>
      </c>
    </row>
    <row r="18" spans="1:12" ht="20.25">
      <c r="A18" s="71"/>
      <c r="B18" s="8" t="s">
        <v>149</v>
      </c>
      <c r="C18" s="6" t="s">
        <v>150</v>
      </c>
      <c r="D18" s="9">
        <v>136.44999999999999</v>
      </c>
      <c r="E18" s="12">
        <v>16.940000000000001</v>
      </c>
      <c r="F18" s="12">
        <v>43.62</v>
      </c>
      <c r="G18" s="12">
        <v>46.79</v>
      </c>
      <c r="H18" s="12">
        <v>31.81</v>
      </c>
      <c r="I18" s="12">
        <v>47.33</v>
      </c>
      <c r="J18" s="12">
        <v>33.68</v>
      </c>
      <c r="K18" s="12">
        <v>47.88</v>
      </c>
      <c r="L18" s="12">
        <v>35.619999999999997</v>
      </c>
    </row>
    <row r="19" spans="1:12" ht="40.5">
      <c r="A19" s="71"/>
      <c r="B19" s="5" t="s">
        <v>170</v>
      </c>
      <c r="C19" s="6"/>
      <c r="D19" s="9"/>
      <c r="E19" s="12"/>
      <c r="F19" s="12"/>
      <c r="G19" s="12"/>
      <c r="H19" s="12"/>
      <c r="I19" s="12"/>
      <c r="J19" s="12"/>
      <c r="K19" s="12"/>
      <c r="L19" s="12"/>
    </row>
    <row r="20" spans="1:12" ht="20.25">
      <c r="A20" s="71"/>
      <c r="B20" s="5" t="s">
        <v>244</v>
      </c>
      <c r="C20" s="6"/>
      <c r="D20" s="9"/>
      <c r="E20" s="12"/>
      <c r="F20" s="12"/>
      <c r="G20" s="12"/>
      <c r="H20" s="12"/>
      <c r="I20" s="12"/>
      <c r="J20" s="12"/>
      <c r="K20" s="12"/>
      <c r="L20" s="12"/>
    </row>
    <row r="21" spans="1:12" ht="20.25">
      <c r="A21" s="71"/>
      <c r="B21" s="8" t="s">
        <v>151</v>
      </c>
      <c r="C21" s="6" t="s">
        <v>152</v>
      </c>
      <c r="D21" s="9">
        <f>D25+D46</f>
        <v>247.26000000000002</v>
      </c>
      <c r="E21" s="9">
        <f t="shared" ref="E21:L21" si="2">E25+E46</f>
        <v>346.52299999999997</v>
      </c>
      <c r="F21" s="9">
        <f t="shared" si="2"/>
        <v>337.73699999999997</v>
      </c>
      <c r="G21" s="9">
        <f t="shared" si="2"/>
        <v>357.23</v>
      </c>
      <c r="H21" s="9">
        <f t="shared" si="2"/>
        <v>360.875</v>
      </c>
      <c r="I21" s="9">
        <f t="shared" si="2"/>
        <v>375.01900000000001</v>
      </c>
      <c r="J21" s="9">
        <f t="shared" si="2"/>
        <v>379.86899999999997</v>
      </c>
      <c r="K21" s="9">
        <f t="shared" si="2"/>
        <v>392.91399999999999</v>
      </c>
      <c r="L21" s="9">
        <f t="shared" si="2"/>
        <v>400.37400000000002</v>
      </c>
    </row>
    <row r="22" spans="1:12" ht="20.25">
      <c r="A22" s="71"/>
      <c r="B22" s="5" t="s">
        <v>245</v>
      </c>
      <c r="C22" s="6"/>
      <c r="D22" s="9"/>
      <c r="E22" s="12"/>
      <c r="F22" s="12"/>
      <c r="G22" s="12"/>
      <c r="H22" s="12"/>
      <c r="I22" s="12"/>
      <c r="J22" s="12"/>
      <c r="K22" s="12"/>
      <c r="L22" s="12"/>
    </row>
    <row r="23" spans="1:12" ht="40.5">
      <c r="A23" s="71"/>
      <c r="B23" s="8" t="s">
        <v>153</v>
      </c>
      <c r="C23" s="6" t="s">
        <v>46</v>
      </c>
      <c r="D23" s="9">
        <v>90.05</v>
      </c>
      <c r="E23" s="12">
        <f>E21/D21/1.063*100</f>
        <v>131.83931448411178</v>
      </c>
      <c r="F23" s="12">
        <f>F21/E21/1.08*100</f>
        <v>90.244931633526321</v>
      </c>
      <c r="G23" s="12">
        <f>G21/F21*100/1.062</f>
        <v>99.596657930609794</v>
      </c>
      <c r="H23" s="12">
        <f>H21/F21*100/1.055</f>
        <v>101.28046716066278</v>
      </c>
      <c r="I23" s="12">
        <f>I21/G21*100/1.043</f>
        <v>100.65168260018382</v>
      </c>
      <c r="J23" s="12">
        <f>J21/H21*100/1.042</f>
        <v>101.02045904368445</v>
      </c>
      <c r="K23" s="12">
        <f>K21/I21*100/1.035</f>
        <v>101.22875191392879</v>
      </c>
      <c r="L23" s="12">
        <f>L21/J21*100/1.034</f>
        <v>101.93221807662465</v>
      </c>
    </row>
    <row r="24" spans="1:12" ht="20.25">
      <c r="A24" s="71"/>
      <c r="B24" s="5" t="s">
        <v>154</v>
      </c>
      <c r="C24" s="6"/>
      <c r="D24" s="9"/>
      <c r="E24" s="12"/>
      <c r="F24" s="12"/>
      <c r="G24" s="12"/>
      <c r="H24" s="12"/>
      <c r="I24" s="12"/>
      <c r="J24" s="12"/>
      <c r="K24" s="12"/>
      <c r="L24" s="12"/>
    </row>
    <row r="25" spans="1:12" ht="60.75">
      <c r="A25" s="71"/>
      <c r="B25" s="8" t="s">
        <v>155</v>
      </c>
      <c r="C25" s="6" t="s">
        <v>152</v>
      </c>
      <c r="D25" s="9">
        <f>D29+D33+D37+D41</f>
        <v>142.73000000000002</v>
      </c>
      <c r="E25" s="9">
        <f t="shared" ref="E25:L25" si="3">E29+E33+E37+E41</f>
        <v>231.52499999999998</v>
      </c>
      <c r="F25" s="9">
        <f t="shared" si="3"/>
        <v>244.13899999999998</v>
      </c>
      <c r="G25" s="9">
        <f t="shared" si="3"/>
        <v>254.357</v>
      </c>
      <c r="H25" s="9">
        <f t="shared" si="3"/>
        <v>257.32</v>
      </c>
      <c r="I25" s="9">
        <f t="shared" si="3"/>
        <v>264.74599999999998</v>
      </c>
      <c r="J25" s="9">
        <f t="shared" si="3"/>
        <v>269.49599999999998</v>
      </c>
      <c r="K25" s="9">
        <f t="shared" si="3"/>
        <v>276.83800000000002</v>
      </c>
      <c r="L25" s="9">
        <f t="shared" si="3"/>
        <v>284.26800000000003</v>
      </c>
    </row>
    <row r="26" spans="1:12" ht="40.5">
      <c r="A26" s="71"/>
      <c r="B26" s="8" t="s">
        <v>116</v>
      </c>
      <c r="C26" s="6" t="s">
        <v>119</v>
      </c>
      <c r="D26" s="9">
        <v>80.989999999999995</v>
      </c>
      <c r="E26" s="12">
        <f>E25/D25*100</f>
        <v>162.21186856302106</v>
      </c>
      <c r="F26" s="12">
        <f>F25/E25*100</f>
        <v>105.44822373393802</v>
      </c>
      <c r="G26" s="12">
        <f>G25/F25*100</f>
        <v>104.1853206574943</v>
      </c>
      <c r="H26" s="12">
        <f>H25/F25*100</f>
        <v>105.39897353556786</v>
      </c>
      <c r="I26" s="12">
        <f>I25/G25*100</f>
        <v>104.0844167842835</v>
      </c>
      <c r="J26" s="12">
        <f>J25/H25*100</f>
        <v>104.7318513912638</v>
      </c>
      <c r="K26" s="12">
        <f>K25/I25*100</f>
        <v>104.56739667454843</v>
      </c>
      <c r="L26" s="12">
        <f>L25/J25*100</f>
        <v>105.48134295128686</v>
      </c>
    </row>
    <row r="27" spans="1:12" ht="40.5">
      <c r="A27" s="71"/>
      <c r="B27" s="8" t="s">
        <v>120</v>
      </c>
      <c r="C27" s="6" t="s">
        <v>140</v>
      </c>
      <c r="D27" s="9">
        <v>103.5</v>
      </c>
      <c r="E27" s="13">
        <v>106.34182763670148</v>
      </c>
      <c r="F27" s="14">
        <v>108.04749301271332</v>
      </c>
      <c r="G27" s="14">
        <v>106.20485342765396</v>
      </c>
      <c r="H27" s="13">
        <v>105.5</v>
      </c>
      <c r="I27" s="14">
        <v>104.3</v>
      </c>
      <c r="J27" s="12">
        <v>104.2</v>
      </c>
      <c r="K27" s="12">
        <v>103.5</v>
      </c>
      <c r="L27" s="12">
        <v>103.4</v>
      </c>
    </row>
    <row r="28" spans="1:12" ht="40.5">
      <c r="A28" s="71"/>
      <c r="B28" s="8" t="s">
        <v>156</v>
      </c>
      <c r="C28" s="6" t="s">
        <v>46</v>
      </c>
      <c r="D28" s="9">
        <v>81.650000000000006</v>
      </c>
      <c r="E28" s="12">
        <f>E26/E27*100</f>
        <v>152.53816129358802</v>
      </c>
      <c r="F28" s="12">
        <f>F26/F27*100</f>
        <v>97.594327081268375</v>
      </c>
      <c r="G28" s="12">
        <f t="shared" ref="G28:L28" si="4">G26/G27*100</f>
        <v>98.098455291842811</v>
      </c>
      <c r="H28" s="12">
        <f t="shared" si="4"/>
        <v>99.904240318073803</v>
      </c>
      <c r="I28" s="12">
        <f t="shared" si="4"/>
        <v>99.793304682918034</v>
      </c>
      <c r="J28" s="12">
        <f t="shared" si="4"/>
        <v>100.51041400313225</v>
      </c>
      <c r="K28" s="12">
        <f t="shared" si="4"/>
        <v>101.03130113482941</v>
      </c>
      <c r="L28" s="12">
        <f t="shared" si="4"/>
        <v>102.01290420820779</v>
      </c>
    </row>
    <row r="29" spans="1:12" ht="81">
      <c r="A29" s="71"/>
      <c r="B29" s="8" t="s">
        <v>157</v>
      </c>
      <c r="C29" s="6" t="s">
        <v>152</v>
      </c>
      <c r="D29" s="9">
        <v>109.95</v>
      </c>
      <c r="E29" s="15">
        <v>144.30799999999999</v>
      </c>
      <c r="F29" s="16">
        <v>154.49299999999999</v>
      </c>
      <c r="G29" s="17">
        <v>155.09100000000001</v>
      </c>
      <c r="H29" s="16">
        <v>156.74</v>
      </c>
      <c r="I29" s="18">
        <v>155.69</v>
      </c>
      <c r="J29" s="12">
        <v>158.84</v>
      </c>
      <c r="K29" s="12">
        <v>156.30000000000001</v>
      </c>
      <c r="L29" s="12">
        <v>161.09</v>
      </c>
    </row>
    <row r="30" spans="1:12" ht="40.5">
      <c r="A30" s="71"/>
      <c r="B30" s="8" t="s">
        <v>117</v>
      </c>
      <c r="C30" s="6" t="s">
        <v>119</v>
      </c>
      <c r="D30" s="9">
        <v>80.099999999999994</v>
      </c>
      <c r="E30" s="12">
        <f>E29/D29*100</f>
        <v>131.24874943155979</v>
      </c>
      <c r="F30" s="12">
        <f>F29/E29*100</f>
        <v>107.05782077223715</v>
      </c>
      <c r="G30" s="12">
        <f>G29/F29*100</f>
        <v>100.38707255344903</v>
      </c>
      <c r="H30" s="12">
        <f>H29/G29*100</f>
        <v>101.06324673901128</v>
      </c>
      <c r="I30" s="12">
        <f>I29/G29*100</f>
        <v>100.3862248615329</v>
      </c>
      <c r="J30" s="12">
        <f>J29/H29*100</f>
        <v>101.33979839224192</v>
      </c>
      <c r="K30" s="12">
        <f>K29/I29*100</f>
        <v>100.39180422634723</v>
      </c>
      <c r="L30" s="12">
        <f>L29/J29*100</f>
        <v>101.41651976832031</v>
      </c>
    </row>
    <row r="31" spans="1:12" ht="40.5">
      <c r="A31" s="71"/>
      <c r="B31" s="8" t="s">
        <v>121</v>
      </c>
      <c r="C31" s="6" t="s">
        <v>140</v>
      </c>
      <c r="D31" s="9">
        <v>104.9</v>
      </c>
      <c r="E31" s="12">
        <v>105.4</v>
      </c>
      <c r="F31" s="12">
        <v>107.7</v>
      </c>
      <c r="G31" s="12">
        <v>106.2</v>
      </c>
      <c r="H31" s="12">
        <v>106.1</v>
      </c>
      <c r="I31" s="12">
        <v>104.8</v>
      </c>
      <c r="J31" s="12">
        <v>104.6</v>
      </c>
      <c r="K31" s="12">
        <v>103.8</v>
      </c>
      <c r="L31" s="12">
        <v>103.6</v>
      </c>
    </row>
    <row r="32" spans="1:12" ht="40.5">
      <c r="A32" s="71"/>
      <c r="B32" s="8" t="s">
        <v>158</v>
      </c>
      <c r="C32" s="6" t="s">
        <v>46</v>
      </c>
      <c r="D32" s="9">
        <v>78.400000000000006</v>
      </c>
      <c r="E32" s="12">
        <f>E30/E31*100</f>
        <v>124.52443020072086</v>
      </c>
      <c r="F32" s="12">
        <f>F30/F31*100</f>
        <v>99.403733307555385</v>
      </c>
      <c r="G32" s="12">
        <f t="shared" ref="G32:L32" si="5">G30/G31*100</f>
        <v>94.526433666147852</v>
      </c>
      <c r="H32" s="12">
        <f t="shared" si="5"/>
        <v>95.252824447701485</v>
      </c>
      <c r="I32" s="12">
        <f t="shared" si="5"/>
        <v>95.788382501462692</v>
      </c>
      <c r="J32" s="12">
        <f t="shared" si="5"/>
        <v>96.883172459122306</v>
      </c>
      <c r="K32" s="12">
        <f t="shared" si="5"/>
        <v>96.716574399178455</v>
      </c>
      <c r="L32" s="12">
        <f t="shared" si="5"/>
        <v>97.892393598764784</v>
      </c>
    </row>
    <row r="33" spans="1:12" ht="60.75">
      <c r="A33" s="71"/>
      <c r="B33" s="8" t="s">
        <v>159</v>
      </c>
      <c r="C33" s="6" t="s">
        <v>152</v>
      </c>
      <c r="D33" s="9">
        <v>25.16</v>
      </c>
      <c r="E33" s="12">
        <v>35</v>
      </c>
      <c r="F33" s="12">
        <v>31.2</v>
      </c>
      <c r="G33" s="12">
        <v>31.8</v>
      </c>
      <c r="H33" s="12">
        <v>32.700000000000003</v>
      </c>
      <c r="I33" s="12">
        <v>32.5</v>
      </c>
      <c r="J33" s="12">
        <v>34.1</v>
      </c>
      <c r="K33" s="12">
        <v>33.1</v>
      </c>
      <c r="L33" s="12">
        <v>35.74</v>
      </c>
    </row>
    <row r="34" spans="1:12" ht="60" customHeight="1">
      <c r="A34" s="71"/>
      <c r="B34" s="8" t="s">
        <v>118</v>
      </c>
      <c r="C34" s="6" t="s">
        <v>119</v>
      </c>
      <c r="D34" s="9">
        <v>87.6</v>
      </c>
      <c r="E34" s="12">
        <f>E33/D33*100</f>
        <v>139.10969793322735</v>
      </c>
      <c r="F34" s="12">
        <f>F33/E33*100</f>
        <v>89.142857142857139</v>
      </c>
      <c r="G34" s="12">
        <f>G33/F33*100</f>
        <v>101.92307692307693</v>
      </c>
      <c r="H34" s="12">
        <f>H33/F33*100</f>
        <v>104.80769230769231</v>
      </c>
      <c r="I34" s="12">
        <f>I33/G33*100</f>
        <v>102.20125786163521</v>
      </c>
      <c r="J34" s="12">
        <f>J33/H33*100</f>
        <v>104.28134556574923</v>
      </c>
      <c r="K34" s="12">
        <v>101.85</v>
      </c>
      <c r="L34" s="12">
        <f>L33/J33*100</f>
        <v>104.80938416422288</v>
      </c>
    </row>
    <row r="35" spans="1:12" ht="40.5">
      <c r="A35" s="71"/>
      <c r="B35" s="8" t="s">
        <v>122</v>
      </c>
      <c r="C35" s="6" t="s">
        <v>140</v>
      </c>
      <c r="D35" s="9">
        <v>110.7</v>
      </c>
      <c r="E35" s="12">
        <v>104.6</v>
      </c>
      <c r="F35" s="12">
        <v>102.6</v>
      </c>
      <c r="G35" s="12">
        <v>106.2</v>
      </c>
      <c r="H35" s="12">
        <v>106.1</v>
      </c>
      <c r="I35" s="12">
        <v>104.5</v>
      </c>
      <c r="J35" s="12">
        <v>104.3</v>
      </c>
      <c r="K35" s="12">
        <v>104.3</v>
      </c>
      <c r="L35" s="12">
        <v>104.2</v>
      </c>
    </row>
    <row r="36" spans="1:12" ht="51.75" customHeight="1">
      <c r="A36" s="71"/>
      <c r="B36" s="8" t="s">
        <v>160</v>
      </c>
      <c r="C36" s="6" t="s">
        <v>46</v>
      </c>
      <c r="D36" s="9">
        <v>91.8</v>
      </c>
      <c r="E36" s="12">
        <f>E34/E35*100</f>
        <v>132.99206303367816</v>
      </c>
      <c r="F36" s="12">
        <f>F34/F35*100</f>
        <v>86.883876357560581</v>
      </c>
      <c r="G36" s="12">
        <f t="shared" ref="G36:L36" si="6">G34/G35*100</f>
        <v>95.972765464290902</v>
      </c>
      <c r="H36" s="12">
        <f t="shared" si="6"/>
        <v>98.781990864931487</v>
      </c>
      <c r="I36" s="12">
        <f t="shared" si="6"/>
        <v>97.800246757545665</v>
      </c>
      <c r="J36" s="12">
        <f t="shared" si="6"/>
        <v>99.982114636384694</v>
      </c>
      <c r="K36" s="12">
        <f t="shared" si="6"/>
        <v>97.651006711409394</v>
      </c>
      <c r="L36" s="12">
        <f t="shared" si="6"/>
        <v>100.58482165472444</v>
      </c>
    </row>
    <row r="37" spans="1:12" ht="81">
      <c r="A37" s="71"/>
      <c r="B37" s="8" t="s">
        <v>161</v>
      </c>
      <c r="C37" s="6" t="s">
        <v>152</v>
      </c>
      <c r="D37" s="9">
        <v>7.62</v>
      </c>
      <c r="E37" s="19">
        <v>7.6360000000000001</v>
      </c>
      <c r="F37" s="19">
        <v>7</v>
      </c>
      <c r="G37" s="19">
        <v>8.1999999999999993</v>
      </c>
      <c r="H37" s="19">
        <v>8.1999999999999993</v>
      </c>
      <c r="I37" s="19">
        <v>8.4</v>
      </c>
      <c r="J37" s="19">
        <v>8.4</v>
      </c>
      <c r="K37" s="12">
        <v>8.65</v>
      </c>
      <c r="L37" s="12">
        <v>8.65</v>
      </c>
    </row>
    <row r="38" spans="1:12" ht="60.75">
      <c r="A38" s="71"/>
      <c r="B38" s="8" t="s">
        <v>126</v>
      </c>
      <c r="C38" s="6" t="s">
        <v>119</v>
      </c>
      <c r="D38" s="9">
        <v>115.5</v>
      </c>
      <c r="E38" s="12">
        <f>E37/D37*100</f>
        <v>100.20997375328085</v>
      </c>
      <c r="F38" s="12">
        <f t="shared" ref="F38:G38" si="7">F37/E37*100</f>
        <v>91.67103195390257</v>
      </c>
      <c r="G38" s="12">
        <f t="shared" si="7"/>
        <v>117.14285714285712</v>
      </c>
      <c r="H38" s="12">
        <f>H37/F37*100</f>
        <v>117.14285714285712</v>
      </c>
      <c r="I38" s="12">
        <f>I37/G37*100</f>
        <v>102.4390243902439</v>
      </c>
      <c r="J38" s="12">
        <f>J37/H37*100</f>
        <v>102.4390243902439</v>
      </c>
      <c r="K38" s="12">
        <f>K37/I37*100</f>
        <v>102.97619047619047</v>
      </c>
      <c r="L38" s="12">
        <f>L37/J37*100</f>
        <v>102.97619047619047</v>
      </c>
    </row>
    <row r="39" spans="1:12" ht="60.75">
      <c r="A39" s="71"/>
      <c r="B39" s="8" t="s">
        <v>123</v>
      </c>
      <c r="C39" s="6" t="s">
        <v>140</v>
      </c>
      <c r="D39" s="9">
        <v>97.9</v>
      </c>
      <c r="E39" s="12">
        <v>106.9</v>
      </c>
      <c r="F39" s="12">
        <v>101.9</v>
      </c>
      <c r="G39" s="12">
        <v>110.2</v>
      </c>
      <c r="H39" s="12">
        <v>109.5</v>
      </c>
      <c r="I39" s="12">
        <v>104.3</v>
      </c>
      <c r="J39" s="12">
        <v>104</v>
      </c>
      <c r="K39" s="12">
        <v>103.4</v>
      </c>
      <c r="L39" s="12">
        <v>103.3</v>
      </c>
    </row>
    <row r="40" spans="1:12" ht="60.75">
      <c r="A40" s="71"/>
      <c r="B40" s="8" t="s">
        <v>162</v>
      </c>
      <c r="C40" s="6" t="s">
        <v>46</v>
      </c>
      <c r="D40" s="9">
        <v>105.1</v>
      </c>
      <c r="E40" s="12">
        <f>E38/E39*100</f>
        <v>93.741790227577965</v>
      </c>
      <c r="F40" s="12">
        <f t="shared" ref="F40:L40" si="8">F38/F39*100</f>
        <v>89.961758541611943</v>
      </c>
      <c r="G40" s="12">
        <f t="shared" si="8"/>
        <v>106.3002333419756</v>
      </c>
      <c r="H40" s="12">
        <f t="shared" si="8"/>
        <v>106.97977821265492</v>
      </c>
      <c r="I40" s="12">
        <f t="shared" si="8"/>
        <v>98.215747258143722</v>
      </c>
      <c r="J40" s="12">
        <f t="shared" si="8"/>
        <v>98.499061913696067</v>
      </c>
      <c r="K40" s="12">
        <f t="shared" si="8"/>
        <v>99.590126185870858</v>
      </c>
      <c r="L40" s="12">
        <f t="shared" si="8"/>
        <v>99.686534826902687</v>
      </c>
    </row>
    <row r="41" spans="1:12" ht="81">
      <c r="A41" s="71"/>
      <c r="B41" s="8" t="s">
        <v>165</v>
      </c>
      <c r="C41" s="6" t="s">
        <v>152</v>
      </c>
      <c r="D41" s="9">
        <v>0</v>
      </c>
      <c r="E41" s="19">
        <v>44.581000000000003</v>
      </c>
      <c r="F41" s="19">
        <v>51.445999999999998</v>
      </c>
      <c r="G41" s="19">
        <v>59.265999999999998</v>
      </c>
      <c r="H41" s="70">
        <v>59.68</v>
      </c>
      <c r="I41" s="70">
        <v>68.156000000000006</v>
      </c>
      <c r="J41" s="41">
        <v>68.156000000000006</v>
      </c>
      <c r="K41" s="41">
        <v>78.787999999999997</v>
      </c>
      <c r="L41" s="41">
        <v>78.787999999999997</v>
      </c>
    </row>
    <row r="42" spans="1:12" ht="40.5">
      <c r="A42" s="71"/>
      <c r="B42" s="8" t="s">
        <v>166</v>
      </c>
      <c r="C42" s="6" t="s">
        <v>119</v>
      </c>
      <c r="D42" s="9">
        <v>0</v>
      </c>
      <c r="E42" s="12">
        <v>0</v>
      </c>
      <c r="F42" s="12">
        <f>F41/E41*100</f>
        <v>115.39893676678403</v>
      </c>
      <c r="G42" s="12">
        <f>G41/F41*100</f>
        <v>115.20040430742915</v>
      </c>
      <c r="H42" s="12">
        <f>H41/F41*100</f>
        <v>116.00513159429305</v>
      </c>
      <c r="I42" s="12">
        <f>I41/G41*100</f>
        <v>115.00016873080688</v>
      </c>
      <c r="J42" s="12">
        <f>J41/H41*100</f>
        <v>114.20241286863271</v>
      </c>
      <c r="K42" s="12">
        <f>K41/I41*100</f>
        <v>115.59950701332235</v>
      </c>
      <c r="L42" s="12">
        <f>L41/J41*100</f>
        <v>115.59950701332235</v>
      </c>
    </row>
    <row r="43" spans="1:12" ht="60.75">
      <c r="A43" s="71"/>
      <c r="B43" s="8" t="s">
        <v>167</v>
      </c>
      <c r="C43" s="6" t="s">
        <v>140</v>
      </c>
      <c r="D43" s="9">
        <v>95.4</v>
      </c>
      <c r="E43" s="12">
        <v>99.1</v>
      </c>
      <c r="F43" s="12">
        <v>104.1</v>
      </c>
      <c r="G43" s="12">
        <v>109.6</v>
      </c>
      <c r="H43" s="12">
        <v>108.9</v>
      </c>
      <c r="I43" s="12">
        <v>105.8</v>
      </c>
      <c r="J43" s="12">
        <v>105.6</v>
      </c>
      <c r="K43" s="12">
        <v>103.9</v>
      </c>
      <c r="L43" s="12">
        <v>103.9</v>
      </c>
    </row>
    <row r="44" spans="1:12" ht="40.5">
      <c r="A44" s="71"/>
      <c r="B44" s="8" t="s">
        <v>168</v>
      </c>
      <c r="C44" s="6" t="s">
        <v>46</v>
      </c>
      <c r="D44" s="9">
        <v>0</v>
      </c>
      <c r="E44" s="12">
        <v>0</v>
      </c>
      <c r="F44" s="12">
        <f>F42/F43*100</f>
        <v>110.85392580863021</v>
      </c>
      <c r="G44" s="12">
        <f t="shared" ref="G44:L44" si="9">G42/G43*100</f>
        <v>105.10985794473464</v>
      </c>
      <c r="H44" s="12">
        <f t="shared" si="9"/>
        <v>106.52445509117818</v>
      </c>
      <c r="I44" s="12">
        <f t="shared" si="9"/>
        <v>108.69581165482691</v>
      </c>
      <c r="J44" s="12">
        <f t="shared" si="9"/>
        <v>108.14622430741734</v>
      </c>
      <c r="K44" s="12">
        <f t="shared" si="9"/>
        <v>111.26035323707637</v>
      </c>
      <c r="L44" s="12">
        <f t="shared" si="9"/>
        <v>111.26035323707637</v>
      </c>
    </row>
    <row r="45" spans="1:12" ht="40.5">
      <c r="A45" s="71"/>
      <c r="B45" s="5" t="s">
        <v>1</v>
      </c>
      <c r="C45" s="6"/>
      <c r="D45" s="9"/>
      <c r="E45" s="12"/>
      <c r="F45" s="12"/>
      <c r="G45" s="12"/>
      <c r="H45" s="12"/>
      <c r="I45" s="12"/>
      <c r="J45" s="12"/>
      <c r="K45" s="12"/>
      <c r="L45" s="12"/>
    </row>
    <row r="46" spans="1:12" ht="81">
      <c r="A46" s="71"/>
      <c r="B46" s="8" t="s">
        <v>2</v>
      </c>
      <c r="C46" s="6" t="s">
        <v>152</v>
      </c>
      <c r="D46" s="9">
        <v>104.53</v>
      </c>
      <c r="E46" s="19">
        <v>114.998</v>
      </c>
      <c r="F46" s="19">
        <v>93.597999999999999</v>
      </c>
      <c r="G46" s="19">
        <v>102.873</v>
      </c>
      <c r="H46" s="70">
        <v>103.55500000000001</v>
      </c>
      <c r="I46" s="70">
        <v>110.273</v>
      </c>
      <c r="J46" s="41">
        <v>110.373</v>
      </c>
      <c r="K46" s="41">
        <v>116.07599999999999</v>
      </c>
      <c r="L46" s="41">
        <v>116.10599999999999</v>
      </c>
    </row>
    <row r="47" spans="1:12" ht="40.5">
      <c r="A47" s="71"/>
      <c r="B47" s="8" t="s">
        <v>127</v>
      </c>
      <c r="C47" s="6" t="s">
        <v>119</v>
      </c>
      <c r="D47" s="9">
        <v>105.74</v>
      </c>
      <c r="E47" s="12">
        <f>E46/D46*100</f>
        <v>110.01434994738352</v>
      </c>
      <c r="F47" s="12">
        <f>F46/E46*100</f>
        <v>81.390980712708043</v>
      </c>
      <c r="G47" s="12">
        <f>G46/F46*100</f>
        <v>109.90939977349944</v>
      </c>
      <c r="H47" s="12">
        <f>H46/F46*100</f>
        <v>110.63804782153466</v>
      </c>
      <c r="I47" s="12">
        <f>I46/G46*100</f>
        <v>107.19333547189251</v>
      </c>
      <c r="J47" s="12">
        <f>J46/H46*100</f>
        <v>106.5839409009705</v>
      </c>
      <c r="K47" s="12">
        <f>K46/I46*100</f>
        <v>105.26239423975044</v>
      </c>
      <c r="L47" s="12">
        <f>L46/J46*100</f>
        <v>105.19420510450925</v>
      </c>
    </row>
    <row r="48" spans="1:12" ht="40.5">
      <c r="A48" s="71"/>
      <c r="B48" s="8" t="s">
        <v>124</v>
      </c>
      <c r="C48" s="6" t="s">
        <v>140</v>
      </c>
      <c r="D48" s="9">
        <v>101.2</v>
      </c>
      <c r="E48" s="12">
        <v>109.9</v>
      </c>
      <c r="F48" s="12">
        <v>107.7</v>
      </c>
      <c r="G48" s="12">
        <v>107.3</v>
      </c>
      <c r="H48" s="12">
        <v>107.3</v>
      </c>
      <c r="I48" s="12">
        <v>107.7</v>
      </c>
      <c r="J48" s="12">
        <v>107.7</v>
      </c>
      <c r="K48" s="12">
        <v>105.4</v>
      </c>
      <c r="L48" s="12">
        <v>105.4</v>
      </c>
    </row>
    <row r="49" spans="1:12" ht="40.5">
      <c r="A49" s="71"/>
      <c r="B49" s="8" t="s">
        <v>3</v>
      </c>
      <c r="C49" s="6" t="s">
        <v>46</v>
      </c>
      <c r="D49" s="9">
        <v>104.9</v>
      </c>
      <c r="E49" s="12">
        <f>E47/E48*100</f>
        <v>100.1040490877011</v>
      </c>
      <c r="F49" s="12">
        <f t="shared" ref="F49:L49" si="10">F47/F48*100</f>
        <v>75.571941237426216</v>
      </c>
      <c r="G49" s="12">
        <f t="shared" si="10"/>
        <v>102.43187304147199</v>
      </c>
      <c r="H49" s="12">
        <f t="shared" si="10"/>
        <v>103.11094857552159</v>
      </c>
      <c r="I49" s="12">
        <f t="shared" si="10"/>
        <v>99.529559398228884</v>
      </c>
      <c r="J49" s="12">
        <f t="shared" si="10"/>
        <v>98.963733427084961</v>
      </c>
      <c r="K49" s="12">
        <f t="shared" si="10"/>
        <v>99.869444250237606</v>
      </c>
      <c r="L49" s="12">
        <f t="shared" si="10"/>
        <v>99.804748676004976</v>
      </c>
    </row>
    <row r="50" spans="1:12" ht="60.75">
      <c r="A50" s="71"/>
      <c r="B50" s="5" t="s">
        <v>171</v>
      </c>
      <c r="C50" s="6" t="s">
        <v>242</v>
      </c>
      <c r="D50" s="9">
        <v>0.30170000000000002</v>
      </c>
      <c r="E50" s="10">
        <v>2.8000000000000001E-2</v>
      </c>
      <c r="F50" s="10">
        <v>2.8000000000000001E-2</v>
      </c>
      <c r="G50" s="10">
        <v>2.8000000000000001E-2</v>
      </c>
      <c r="H50" s="10">
        <v>2.7E-2</v>
      </c>
      <c r="I50" s="10">
        <v>2.8000000000000001E-2</v>
      </c>
      <c r="J50" s="10">
        <v>2.5999999999999999E-2</v>
      </c>
      <c r="K50" s="10">
        <v>2.8000000000000001E-2</v>
      </c>
      <c r="L50" s="10">
        <v>2.5000000000000001E-2</v>
      </c>
    </row>
    <row r="51" spans="1:12" ht="20.25">
      <c r="A51" s="71"/>
      <c r="B51" s="8" t="s">
        <v>4</v>
      </c>
      <c r="C51" s="6"/>
      <c r="D51" s="9"/>
      <c r="E51" s="10"/>
      <c r="F51" s="10"/>
      <c r="G51" s="10"/>
      <c r="H51" s="10"/>
      <c r="I51" s="10"/>
      <c r="J51" s="10"/>
      <c r="K51" s="10"/>
      <c r="L51" s="10"/>
    </row>
    <row r="52" spans="1:12" ht="20.25">
      <c r="A52" s="71"/>
      <c r="B52" s="8" t="s">
        <v>5</v>
      </c>
      <c r="C52" s="6" t="s">
        <v>242</v>
      </c>
      <c r="D52" s="9">
        <v>1.0500000000000001E-2</v>
      </c>
      <c r="E52" s="10">
        <v>8.9999999999999993E-3</v>
      </c>
      <c r="F52" s="10">
        <v>8.9999999999999993E-3</v>
      </c>
      <c r="G52" s="10">
        <v>8.9999999999999993E-3</v>
      </c>
      <c r="H52" s="10">
        <v>8.9999999999999993E-3</v>
      </c>
      <c r="I52" s="10">
        <v>8.9999999999999993E-3</v>
      </c>
      <c r="J52" s="10">
        <v>8.0000000000000002E-3</v>
      </c>
      <c r="K52" s="10">
        <v>8.9999999999999993E-3</v>
      </c>
      <c r="L52" s="10">
        <v>8.0000000000000002E-3</v>
      </c>
    </row>
    <row r="53" spans="1:12" ht="20.25">
      <c r="A53" s="71"/>
      <c r="B53" s="8" t="s">
        <v>6</v>
      </c>
      <c r="C53" s="6" t="s">
        <v>242</v>
      </c>
      <c r="D53" s="9">
        <v>1.7299999999999999E-2</v>
      </c>
      <c r="E53" s="10">
        <v>1.6E-2</v>
      </c>
      <c r="F53" s="10">
        <v>1.6E-2</v>
      </c>
      <c r="G53" s="10">
        <v>1.6E-2</v>
      </c>
      <c r="H53" s="10">
        <v>1.6E-2</v>
      </c>
      <c r="I53" s="10">
        <v>1.6E-2</v>
      </c>
      <c r="J53" s="10">
        <v>1.6E-2</v>
      </c>
      <c r="K53" s="10">
        <v>1.6E-2</v>
      </c>
      <c r="L53" s="10">
        <v>1.6E-2</v>
      </c>
    </row>
    <row r="54" spans="1:12" ht="20.25">
      <c r="A54" s="71"/>
      <c r="B54" s="8" t="s">
        <v>7</v>
      </c>
      <c r="C54" s="6" t="s">
        <v>242</v>
      </c>
      <c r="D54" s="9">
        <v>2E-3</v>
      </c>
      <c r="E54" s="10">
        <v>3.0000000000000001E-3</v>
      </c>
      <c r="F54" s="10">
        <v>3.0000000000000001E-3</v>
      </c>
      <c r="G54" s="10">
        <v>3.0000000000000001E-3</v>
      </c>
      <c r="H54" s="10">
        <v>2E-3</v>
      </c>
      <c r="I54" s="10">
        <v>3.0000000000000001E-3</v>
      </c>
      <c r="J54" s="10">
        <v>2E-3</v>
      </c>
      <c r="K54" s="10">
        <v>3.0000000000000001E-3</v>
      </c>
      <c r="L54" s="10">
        <v>1E-3</v>
      </c>
    </row>
    <row r="55" spans="1:12" ht="40.5">
      <c r="A55" s="71"/>
      <c r="B55" s="8" t="s">
        <v>172</v>
      </c>
      <c r="C55" s="6" t="s">
        <v>8</v>
      </c>
      <c r="D55" s="9">
        <v>1873.93</v>
      </c>
      <c r="E55" s="12">
        <v>2057.19</v>
      </c>
      <c r="F55" s="12">
        <v>2221.7600000000002</v>
      </c>
      <c r="G55" s="12">
        <v>2399.5</v>
      </c>
      <c r="H55" s="12">
        <v>2639.45</v>
      </c>
      <c r="I55" s="12">
        <v>2664.11</v>
      </c>
      <c r="J55" s="12">
        <v>2639.45</v>
      </c>
      <c r="K55" s="12">
        <v>2732.57</v>
      </c>
      <c r="L55" s="12">
        <v>2741.79</v>
      </c>
    </row>
    <row r="56" spans="1:12" ht="20.25">
      <c r="A56" s="71"/>
      <c r="B56" s="8" t="s">
        <v>9</v>
      </c>
      <c r="C56" s="6"/>
      <c r="D56" s="9"/>
      <c r="E56" s="12"/>
      <c r="F56" s="12"/>
      <c r="G56" s="12"/>
      <c r="H56" s="12"/>
      <c r="I56" s="12"/>
      <c r="J56" s="12"/>
      <c r="K56" s="12"/>
      <c r="L56" s="12"/>
    </row>
    <row r="57" spans="1:12" ht="20.25">
      <c r="A57" s="71"/>
      <c r="B57" s="8" t="s">
        <v>5</v>
      </c>
      <c r="C57" s="6" t="s">
        <v>8</v>
      </c>
      <c r="D57" s="9">
        <v>2906.71</v>
      </c>
      <c r="E57" s="12">
        <v>2425.85</v>
      </c>
      <c r="F57" s="12">
        <v>2530.16</v>
      </c>
      <c r="G57" s="12">
        <v>2732.57</v>
      </c>
      <c r="H57" s="12">
        <v>2732.57</v>
      </c>
      <c r="I57" s="12">
        <v>2732.57</v>
      </c>
      <c r="J57" s="12">
        <v>2732.57</v>
      </c>
      <c r="K57" s="12">
        <v>2732.57</v>
      </c>
      <c r="L57" s="12">
        <v>2896.52</v>
      </c>
    </row>
    <row r="58" spans="1:12" ht="20.25">
      <c r="A58" s="71"/>
      <c r="B58" s="8" t="s">
        <v>6</v>
      </c>
      <c r="C58" s="6" t="s">
        <v>8</v>
      </c>
      <c r="D58" s="9">
        <v>1627.84</v>
      </c>
      <c r="E58" s="12">
        <v>1790.62</v>
      </c>
      <c r="F58" s="12">
        <v>1933.87</v>
      </c>
      <c r="G58" s="12">
        <v>2088.58</v>
      </c>
      <c r="H58" s="12">
        <v>2297.44</v>
      </c>
      <c r="I58" s="12">
        <v>2527.1799999999998</v>
      </c>
      <c r="J58" s="12">
        <v>2297.4699999999998</v>
      </c>
      <c r="K58" s="12">
        <v>2732.57</v>
      </c>
      <c r="L58" s="12">
        <v>2435.3200000000002</v>
      </c>
    </row>
    <row r="59" spans="1:12" ht="20.25">
      <c r="A59" s="71"/>
      <c r="B59" s="8" t="s">
        <v>7</v>
      </c>
      <c r="C59" s="6" t="s">
        <v>8</v>
      </c>
      <c r="D59" s="9">
        <v>2906.71</v>
      </c>
      <c r="E59" s="12">
        <v>2425.85</v>
      </c>
      <c r="F59" s="12">
        <v>2530.16</v>
      </c>
      <c r="G59" s="12">
        <v>2732.57</v>
      </c>
      <c r="H59" s="12">
        <v>2732.57</v>
      </c>
      <c r="I59" s="12">
        <v>2732.57</v>
      </c>
      <c r="J59" s="12">
        <v>2732.57</v>
      </c>
      <c r="K59" s="12">
        <v>2732.57</v>
      </c>
      <c r="L59" s="12">
        <v>2896.52</v>
      </c>
    </row>
    <row r="60" spans="1:12" ht="60.75">
      <c r="A60" s="71"/>
      <c r="B60" s="5" t="s">
        <v>246</v>
      </c>
      <c r="C60" s="6"/>
      <c r="D60" s="9"/>
      <c r="E60" s="12"/>
      <c r="F60" s="12"/>
      <c r="G60" s="12"/>
      <c r="H60" s="12"/>
      <c r="I60" s="12"/>
      <c r="J60" s="12"/>
      <c r="K60" s="12"/>
      <c r="L60" s="12"/>
    </row>
    <row r="61" spans="1:12" ht="20.25">
      <c r="A61" s="71"/>
      <c r="B61" s="20" t="s">
        <v>10</v>
      </c>
      <c r="C61" s="21" t="s">
        <v>11</v>
      </c>
      <c r="D61" s="22">
        <v>1587.1</v>
      </c>
      <c r="E61" s="12">
        <v>1623.12</v>
      </c>
      <c r="F61" s="12">
        <v>1740.63</v>
      </c>
      <c r="G61" s="12">
        <v>1885.51</v>
      </c>
      <c r="H61" s="12">
        <v>1887.28</v>
      </c>
      <c r="I61" s="12">
        <v>1979.01</v>
      </c>
      <c r="J61" s="12">
        <v>1970.16</v>
      </c>
      <c r="K61" s="12">
        <v>2111.69</v>
      </c>
      <c r="L61" s="12">
        <v>2089.17</v>
      </c>
    </row>
    <row r="62" spans="1:12" ht="40.5">
      <c r="A62" s="71"/>
      <c r="B62" s="8" t="s">
        <v>12</v>
      </c>
      <c r="C62" s="6" t="s">
        <v>46</v>
      </c>
      <c r="D62" s="9">
        <v>113.7</v>
      </c>
      <c r="E62" s="12">
        <v>98.1</v>
      </c>
      <c r="F62" s="12">
        <v>100.4</v>
      </c>
      <c r="G62" s="12">
        <v>103.4</v>
      </c>
      <c r="H62" s="12">
        <v>104.3</v>
      </c>
      <c r="I62" s="12">
        <v>101.4</v>
      </c>
      <c r="J62" s="12">
        <v>101.1</v>
      </c>
      <c r="K62" s="12">
        <v>101.4</v>
      </c>
      <c r="L62" s="12">
        <v>101.3</v>
      </c>
    </row>
    <row r="63" spans="1:12" ht="40.5">
      <c r="A63" s="71"/>
      <c r="B63" s="8" t="s">
        <v>13</v>
      </c>
      <c r="C63" s="6" t="s">
        <v>140</v>
      </c>
      <c r="D63" s="9">
        <v>107.6</v>
      </c>
      <c r="E63" s="12">
        <v>104.2</v>
      </c>
      <c r="F63" s="12">
        <v>106.8</v>
      </c>
      <c r="G63" s="12">
        <v>104.8</v>
      </c>
      <c r="H63" s="12">
        <v>104</v>
      </c>
      <c r="I63" s="12">
        <v>103.8</v>
      </c>
      <c r="J63" s="12">
        <v>103.3</v>
      </c>
      <c r="K63" s="12">
        <v>105.2</v>
      </c>
      <c r="L63" s="12">
        <v>104.7</v>
      </c>
    </row>
    <row r="64" spans="1:12" ht="40.5">
      <c r="A64" s="71"/>
      <c r="B64" s="8" t="s">
        <v>14</v>
      </c>
      <c r="C64" s="6"/>
      <c r="D64" s="9"/>
      <c r="E64" s="12"/>
      <c r="F64" s="12"/>
      <c r="G64" s="12"/>
      <c r="H64" s="12"/>
      <c r="I64" s="12"/>
      <c r="J64" s="12"/>
      <c r="K64" s="12"/>
      <c r="L64" s="12"/>
    </row>
    <row r="65" spans="1:12" ht="20.25">
      <c r="A65" s="71"/>
      <c r="B65" s="8" t="s">
        <v>15</v>
      </c>
      <c r="C65" s="6" t="s">
        <v>16</v>
      </c>
      <c r="D65" s="9">
        <v>660.9</v>
      </c>
      <c r="E65" s="12">
        <v>667.91</v>
      </c>
      <c r="F65" s="12">
        <v>699.83</v>
      </c>
      <c r="G65" s="12">
        <v>778.58</v>
      </c>
      <c r="H65" s="12">
        <v>782.44</v>
      </c>
      <c r="I65" s="12">
        <v>830.95</v>
      </c>
      <c r="J65" s="12">
        <v>833.15</v>
      </c>
      <c r="K65" s="12">
        <v>902.7</v>
      </c>
      <c r="L65" s="12">
        <v>902.1</v>
      </c>
    </row>
    <row r="66" spans="1:12" ht="40.5">
      <c r="A66" s="71"/>
      <c r="B66" s="8" t="s">
        <v>17</v>
      </c>
      <c r="C66" s="6" t="s">
        <v>46</v>
      </c>
      <c r="D66" s="9">
        <v>113.95</v>
      </c>
      <c r="E66" s="12">
        <v>96.2</v>
      </c>
      <c r="F66" s="12">
        <v>99.4</v>
      </c>
      <c r="G66" s="12">
        <v>107</v>
      </c>
      <c r="H66" s="12">
        <v>108.9</v>
      </c>
      <c r="I66" s="12">
        <v>102.3</v>
      </c>
      <c r="J66" s="12">
        <v>102.3</v>
      </c>
      <c r="K66" s="12">
        <v>102.8</v>
      </c>
      <c r="L66" s="12">
        <v>102.7</v>
      </c>
    </row>
    <row r="67" spans="1:12" ht="20.25">
      <c r="A67" s="71"/>
      <c r="B67" s="8" t="s">
        <v>18</v>
      </c>
      <c r="C67" s="6" t="s">
        <v>140</v>
      </c>
      <c r="D67" s="9">
        <v>108.9</v>
      </c>
      <c r="E67" s="12">
        <v>105</v>
      </c>
      <c r="F67" s="12">
        <v>105.4</v>
      </c>
      <c r="G67" s="12">
        <v>104</v>
      </c>
      <c r="H67" s="12">
        <v>102.7</v>
      </c>
      <c r="I67" s="12">
        <v>104.3</v>
      </c>
      <c r="J67" s="12">
        <v>104.1</v>
      </c>
      <c r="K67" s="12">
        <v>105.7</v>
      </c>
      <c r="L67" s="12">
        <v>105.4</v>
      </c>
    </row>
    <row r="68" spans="1:12" ht="20.25">
      <c r="A68" s="71"/>
      <c r="B68" s="8" t="s">
        <v>19</v>
      </c>
      <c r="C68" s="6" t="s">
        <v>16</v>
      </c>
      <c r="D68" s="9">
        <v>926.2</v>
      </c>
      <c r="E68" s="12">
        <v>955.21</v>
      </c>
      <c r="F68" s="12">
        <v>1040.8</v>
      </c>
      <c r="G68" s="12">
        <v>1106.93</v>
      </c>
      <c r="H68" s="12">
        <v>1104.8399999999999</v>
      </c>
      <c r="I68" s="12">
        <v>1148.06</v>
      </c>
      <c r="J68" s="12">
        <v>1137.01</v>
      </c>
      <c r="K68" s="12">
        <v>1208.99</v>
      </c>
      <c r="L68" s="12">
        <v>1187.07</v>
      </c>
    </row>
    <row r="69" spans="1:12" ht="40.5">
      <c r="A69" s="71"/>
      <c r="B69" s="8" t="s">
        <v>20</v>
      </c>
      <c r="C69" s="6" t="s">
        <v>46</v>
      </c>
      <c r="D69" s="9">
        <v>100.35</v>
      </c>
      <c r="E69" s="12">
        <v>99.7</v>
      </c>
      <c r="F69" s="12">
        <v>100.5</v>
      </c>
      <c r="G69" s="12">
        <v>100.7</v>
      </c>
      <c r="H69" s="12">
        <v>100.7</v>
      </c>
      <c r="I69" s="12">
        <v>100.4</v>
      </c>
      <c r="J69" s="12">
        <v>100.4</v>
      </c>
      <c r="K69" s="12">
        <v>100.5</v>
      </c>
      <c r="L69" s="12">
        <v>100.5</v>
      </c>
    </row>
    <row r="70" spans="1:12" ht="20.25">
      <c r="A70" s="71"/>
      <c r="B70" s="8" t="s">
        <v>21</v>
      </c>
      <c r="C70" s="6" t="s">
        <v>140</v>
      </c>
      <c r="D70" s="9">
        <v>106.4</v>
      </c>
      <c r="E70" s="12">
        <v>103.4</v>
      </c>
      <c r="F70" s="12">
        <v>108.4</v>
      </c>
      <c r="G70" s="12">
        <v>105.6</v>
      </c>
      <c r="H70" s="12">
        <v>105.4</v>
      </c>
      <c r="I70" s="12">
        <v>103.3</v>
      </c>
      <c r="J70" s="12">
        <v>102.5</v>
      </c>
      <c r="K70" s="12">
        <v>104.8</v>
      </c>
      <c r="L70" s="12">
        <v>103.9</v>
      </c>
    </row>
    <row r="71" spans="1:12" ht="40.5">
      <c r="A71" s="71"/>
      <c r="B71" s="5" t="s">
        <v>248</v>
      </c>
      <c r="C71" s="6"/>
      <c r="D71" s="9"/>
      <c r="E71" s="12"/>
      <c r="F71" s="12"/>
      <c r="G71" s="12"/>
      <c r="H71" s="12"/>
      <c r="I71" s="12"/>
      <c r="J71" s="12"/>
      <c r="K71" s="12"/>
      <c r="L71" s="12"/>
    </row>
    <row r="72" spans="1:12" ht="20.25">
      <c r="A72" s="71"/>
      <c r="B72" s="5" t="s">
        <v>249</v>
      </c>
      <c r="C72" s="6"/>
      <c r="D72" s="9"/>
      <c r="E72" s="12"/>
      <c r="F72" s="12"/>
      <c r="G72" s="12"/>
      <c r="H72" s="12"/>
      <c r="I72" s="12"/>
      <c r="J72" s="12"/>
      <c r="K72" s="12"/>
      <c r="L72" s="12"/>
    </row>
    <row r="73" spans="1:12" ht="60.75">
      <c r="A73" s="71"/>
      <c r="B73" s="8" t="s">
        <v>22</v>
      </c>
      <c r="C73" s="6" t="s">
        <v>23</v>
      </c>
      <c r="D73" s="9">
        <v>297.45999999999998</v>
      </c>
      <c r="E73" s="23">
        <v>297.45999999999998</v>
      </c>
      <c r="F73" s="23">
        <v>297.45999999999998</v>
      </c>
      <c r="G73" s="23">
        <v>297.45999999999998</v>
      </c>
      <c r="H73" s="23">
        <v>297.45999999999998</v>
      </c>
      <c r="I73" s="23">
        <v>297.45999999999998</v>
      </c>
      <c r="J73" s="23">
        <v>297.45999999999998</v>
      </c>
      <c r="K73" s="23">
        <v>297.45999999999998</v>
      </c>
      <c r="L73" s="23">
        <v>297.45999999999998</v>
      </c>
    </row>
    <row r="74" spans="1:12" ht="40.5">
      <c r="A74" s="71"/>
      <c r="B74" s="8" t="s">
        <v>25</v>
      </c>
      <c r="C74" s="21" t="s">
        <v>24</v>
      </c>
      <c r="D74" s="22">
        <v>114.4</v>
      </c>
      <c r="E74" s="22">
        <v>114.4</v>
      </c>
      <c r="F74" s="22">
        <v>114.4</v>
      </c>
      <c r="G74" s="22">
        <v>114.4</v>
      </c>
      <c r="H74" s="22">
        <v>114.4</v>
      </c>
      <c r="I74" s="22">
        <v>114.4</v>
      </c>
      <c r="J74" s="22">
        <v>114.4</v>
      </c>
      <c r="K74" s="22">
        <v>114.4</v>
      </c>
      <c r="L74" s="22">
        <v>114.4</v>
      </c>
    </row>
    <row r="75" spans="1:12" ht="60.75">
      <c r="A75" s="71"/>
      <c r="B75" s="8" t="s">
        <v>26</v>
      </c>
      <c r="C75" s="6" t="s">
        <v>27</v>
      </c>
      <c r="D75" s="9">
        <v>8.9</v>
      </c>
      <c r="E75" s="12">
        <v>8.9</v>
      </c>
      <c r="F75" s="12">
        <v>8.9</v>
      </c>
      <c r="G75" s="12">
        <v>8.9</v>
      </c>
      <c r="H75" s="12">
        <v>8.9</v>
      </c>
      <c r="I75" s="12">
        <v>8.9</v>
      </c>
      <c r="J75" s="12">
        <v>8.9</v>
      </c>
      <c r="K75" s="12">
        <v>8.9</v>
      </c>
      <c r="L75" s="12">
        <v>8.9</v>
      </c>
    </row>
    <row r="76" spans="1:12" ht="20.25">
      <c r="A76" s="71"/>
      <c r="B76" s="5" t="s">
        <v>247</v>
      </c>
      <c r="C76" s="6"/>
      <c r="D76" s="9"/>
      <c r="E76" s="12"/>
      <c r="F76" s="12"/>
      <c r="G76" s="12"/>
      <c r="H76" s="12"/>
      <c r="I76" s="12"/>
      <c r="J76" s="12"/>
      <c r="K76" s="12"/>
      <c r="L76" s="12"/>
    </row>
    <row r="77" spans="1:12" ht="40.5">
      <c r="A77" s="71"/>
      <c r="B77" s="8" t="s">
        <v>28</v>
      </c>
      <c r="C77" s="6" t="s">
        <v>29</v>
      </c>
      <c r="D77" s="9">
        <v>19.05</v>
      </c>
      <c r="E77" s="24">
        <v>18.21</v>
      </c>
      <c r="F77" s="24">
        <v>19.84</v>
      </c>
      <c r="G77" s="24">
        <v>21.36</v>
      </c>
      <c r="H77" s="24">
        <v>21.47</v>
      </c>
      <c r="I77" s="24">
        <v>23.09</v>
      </c>
      <c r="J77" s="12">
        <v>23.35</v>
      </c>
      <c r="K77" s="24">
        <v>25.16</v>
      </c>
      <c r="L77" s="12">
        <v>25.6</v>
      </c>
    </row>
    <row r="78" spans="1:12" ht="20.25">
      <c r="A78" s="71"/>
      <c r="B78" s="8" t="s">
        <v>229</v>
      </c>
      <c r="C78" s="6" t="s">
        <v>230</v>
      </c>
      <c r="D78" s="9">
        <v>100</v>
      </c>
      <c r="E78" s="9">
        <v>100</v>
      </c>
      <c r="F78" s="9">
        <v>100</v>
      </c>
      <c r="G78" s="9">
        <v>100</v>
      </c>
      <c r="H78" s="9">
        <v>100</v>
      </c>
      <c r="I78" s="9">
        <v>100</v>
      </c>
      <c r="J78" s="9">
        <v>100</v>
      </c>
      <c r="K78" s="9">
        <v>100</v>
      </c>
      <c r="L78" s="9">
        <v>100</v>
      </c>
    </row>
    <row r="79" spans="1:12" ht="81">
      <c r="A79" s="71"/>
      <c r="B79" s="5" t="s">
        <v>250</v>
      </c>
      <c r="C79" s="6"/>
      <c r="D79" s="9"/>
      <c r="E79" s="12"/>
      <c r="F79" s="12"/>
      <c r="G79" s="12"/>
      <c r="H79" s="12"/>
      <c r="I79" s="12"/>
      <c r="J79" s="12"/>
      <c r="K79" s="12"/>
      <c r="L79" s="12"/>
    </row>
    <row r="80" spans="1:12" ht="20.25">
      <c r="A80" s="71"/>
      <c r="B80" s="8" t="s">
        <v>31</v>
      </c>
      <c r="C80" s="6" t="s">
        <v>32</v>
      </c>
      <c r="D80" s="9">
        <v>5.0199999999999996</v>
      </c>
      <c r="E80" s="12">
        <v>5.68</v>
      </c>
      <c r="F80" s="12">
        <v>8.5</v>
      </c>
      <c r="G80" s="12">
        <v>11</v>
      </c>
      <c r="H80" s="12">
        <v>12</v>
      </c>
      <c r="I80" s="12">
        <v>12</v>
      </c>
      <c r="J80" s="12">
        <v>13</v>
      </c>
      <c r="K80" s="12">
        <v>13</v>
      </c>
      <c r="L80" s="12">
        <v>14</v>
      </c>
    </row>
    <row r="81" spans="1:12" ht="20.25">
      <c r="A81" s="71"/>
      <c r="B81" s="8" t="s">
        <v>33</v>
      </c>
      <c r="C81" s="6" t="s">
        <v>32</v>
      </c>
      <c r="D81" s="9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</row>
    <row r="82" spans="1:12" ht="20.25">
      <c r="A82" s="71"/>
      <c r="B82" s="8" t="s">
        <v>34</v>
      </c>
      <c r="C82" s="6" t="s">
        <v>32</v>
      </c>
      <c r="D82" s="9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</row>
    <row r="83" spans="1:12" ht="20.25">
      <c r="A83" s="71"/>
      <c r="B83" s="8" t="s">
        <v>35</v>
      </c>
      <c r="C83" s="6" t="s">
        <v>32</v>
      </c>
      <c r="D83" s="9">
        <v>9.08</v>
      </c>
      <c r="E83" s="12">
        <v>9.36</v>
      </c>
      <c r="F83" s="12">
        <v>10</v>
      </c>
      <c r="G83" s="12">
        <v>10</v>
      </c>
      <c r="H83" s="12">
        <v>10</v>
      </c>
      <c r="I83" s="12">
        <v>10</v>
      </c>
      <c r="J83" s="12">
        <v>10</v>
      </c>
      <c r="K83" s="12">
        <v>10</v>
      </c>
      <c r="L83" s="12">
        <v>10</v>
      </c>
    </row>
    <row r="84" spans="1:12" ht="20.25">
      <c r="A84" s="71"/>
      <c r="B84" s="8" t="s">
        <v>36</v>
      </c>
      <c r="C84" s="6" t="s">
        <v>32</v>
      </c>
      <c r="D84" s="9">
        <v>38.380000000000003</v>
      </c>
      <c r="E84" s="12">
        <v>30.79</v>
      </c>
      <c r="F84" s="12">
        <v>31</v>
      </c>
      <c r="G84" s="12">
        <v>32</v>
      </c>
      <c r="H84" s="12">
        <v>33</v>
      </c>
      <c r="I84" s="12">
        <v>33</v>
      </c>
      <c r="J84" s="12">
        <v>34</v>
      </c>
      <c r="K84" s="12">
        <v>35</v>
      </c>
      <c r="L84" s="12">
        <v>36</v>
      </c>
    </row>
    <row r="85" spans="1:12" ht="20.25">
      <c r="A85" s="71"/>
      <c r="B85" s="8" t="s">
        <v>37</v>
      </c>
      <c r="C85" s="6" t="s">
        <v>32</v>
      </c>
      <c r="D85" s="9">
        <v>4.97</v>
      </c>
      <c r="E85" s="12">
        <v>4.84</v>
      </c>
      <c r="F85" s="12">
        <v>4.9000000000000004</v>
      </c>
      <c r="G85" s="12">
        <v>4.93</v>
      </c>
      <c r="H85" s="12">
        <v>4.93</v>
      </c>
      <c r="I85" s="12">
        <v>4.96</v>
      </c>
      <c r="J85" s="12">
        <v>4.96</v>
      </c>
      <c r="K85" s="12">
        <v>5</v>
      </c>
      <c r="L85" s="12">
        <v>5</v>
      </c>
    </row>
    <row r="86" spans="1:12" ht="20.25">
      <c r="A86" s="71"/>
      <c r="B86" s="8" t="s">
        <v>38</v>
      </c>
      <c r="C86" s="6" t="s">
        <v>32</v>
      </c>
      <c r="D86" s="9">
        <v>25.4</v>
      </c>
      <c r="E86" s="12">
        <v>25.99</v>
      </c>
      <c r="F86" s="12">
        <v>26</v>
      </c>
      <c r="G86" s="12">
        <v>26.3</v>
      </c>
      <c r="H86" s="12">
        <v>26.3</v>
      </c>
      <c r="I86" s="12">
        <v>26.4</v>
      </c>
      <c r="J86" s="12">
        <v>26.4</v>
      </c>
      <c r="K86" s="12">
        <v>26.5</v>
      </c>
      <c r="L86" s="12">
        <v>26.5</v>
      </c>
    </row>
    <row r="87" spans="1:12" ht="20.25">
      <c r="A87" s="71"/>
      <c r="B87" s="8" t="s">
        <v>39</v>
      </c>
      <c r="C87" s="6" t="s">
        <v>40</v>
      </c>
      <c r="D87" s="9">
        <v>9.89</v>
      </c>
      <c r="E87" s="12">
        <v>9.76</v>
      </c>
      <c r="F87" s="12">
        <v>9.76</v>
      </c>
      <c r="G87" s="12">
        <v>9.76</v>
      </c>
      <c r="H87" s="12">
        <v>9.76</v>
      </c>
      <c r="I87" s="12">
        <v>9.76</v>
      </c>
      <c r="J87" s="12">
        <v>9.76</v>
      </c>
      <c r="K87" s="12">
        <v>9.76</v>
      </c>
      <c r="L87" s="12">
        <v>9.76</v>
      </c>
    </row>
    <row r="88" spans="1:12" ht="20.25">
      <c r="A88" s="71"/>
      <c r="B88" s="25" t="s">
        <v>173</v>
      </c>
      <c r="C88" s="6" t="s">
        <v>41</v>
      </c>
      <c r="D88" s="9">
        <v>9.8130000000000006</v>
      </c>
      <c r="E88" s="12">
        <v>9.4380000000000006</v>
      </c>
      <c r="F88" s="12">
        <v>9.5</v>
      </c>
      <c r="G88" s="12">
        <v>9.5500000000000007</v>
      </c>
      <c r="H88" s="12">
        <v>9.5500000000000007</v>
      </c>
      <c r="I88" s="12">
        <v>9.6</v>
      </c>
      <c r="J88" s="12">
        <v>9.6</v>
      </c>
      <c r="K88" s="12">
        <v>9.65</v>
      </c>
      <c r="L88" s="12">
        <v>9.65</v>
      </c>
    </row>
    <row r="89" spans="1:12" ht="20.25">
      <c r="A89" s="71"/>
      <c r="B89" s="25" t="s">
        <v>174</v>
      </c>
      <c r="C89" s="6" t="s">
        <v>41</v>
      </c>
      <c r="D89" s="9">
        <v>14.7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</row>
    <row r="90" spans="1:12" ht="20.25">
      <c r="A90" s="71"/>
      <c r="B90" s="25" t="s">
        <v>175</v>
      </c>
      <c r="C90" s="6" t="s">
        <v>41</v>
      </c>
      <c r="D90" s="9">
        <v>211.4</v>
      </c>
      <c r="E90" s="12">
        <v>411</v>
      </c>
      <c r="F90" s="12">
        <v>424.19299999999998</v>
      </c>
      <c r="G90" s="12">
        <v>427.077</v>
      </c>
      <c r="H90" s="12">
        <v>434</v>
      </c>
      <c r="I90" s="12">
        <v>430.01799999999997</v>
      </c>
      <c r="J90" s="12">
        <v>438</v>
      </c>
      <c r="K90" s="12">
        <v>433.01900000000001</v>
      </c>
      <c r="L90" s="12">
        <v>441</v>
      </c>
    </row>
    <row r="91" spans="1:12" ht="20.25">
      <c r="A91" s="71"/>
      <c r="B91" s="25" t="s">
        <v>176</v>
      </c>
      <c r="C91" s="6" t="s">
        <v>181</v>
      </c>
      <c r="D91" s="9">
        <v>7.6</v>
      </c>
      <c r="E91" s="12">
        <v>7.6</v>
      </c>
      <c r="F91" s="12">
        <v>6.3</v>
      </c>
      <c r="G91" s="12">
        <v>7.2</v>
      </c>
      <c r="H91" s="12">
        <v>7.2</v>
      </c>
      <c r="I91" s="12">
        <v>7.2</v>
      </c>
      <c r="J91" s="12">
        <v>7.2</v>
      </c>
      <c r="K91" s="12">
        <v>7.3</v>
      </c>
      <c r="L91" s="12">
        <v>7.3</v>
      </c>
    </row>
    <row r="92" spans="1:12" ht="20.25">
      <c r="A92" s="71"/>
      <c r="B92" s="25" t="s">
        <v>177</v>
      </c>
      <c r="C92" s="6" t="s">
        <v>181</v>
      </c>
      <c r="D92" s="9">
        <v>1.64</v>
      </c>
      <c r="E92" s="12">
        <v>1.6</v>
      </c>
      <c r="F92" s="12">
        <v>1.4</v>
      </c>
      <c r="G92" s="12">
        <v>1.8</v>
      </c>
      <c r="H92" s="12">
        <v>1.8</v>
      </c>
      <c r="I92" s="12">
        <v>2</v>
      </c>
      <c r="J92" s="12">
        <v>2</v>
      </c>
      <c r="K92" s="12">
        <v>2</v>
      </c>
      <c r="L92" s="12">
        <v>2</v>
      </c>
    </row>
    <row r="93" spans="1:12" ht="20.25">
      <c r="A93" s="71"/>
      <c r="B93" s="25" t="s">
        <v>178</v>
      </c>
      <c r="C93" s="6" t="s">
        <v>182</v>
      </c>
      <c r="D93" s="9">
        <v>68</v>
      </c>
      <c r="E93" s="12">
        <v>25.5</v>
      </c>
      <c r="F93" s="12">
        <v>26.6</v>
      </c>
      <c r="G93" s="12">
        <v>27.1</v>
      </c>
      <c r="H93" s="12">
        <v>28</v>
      </c>
      <c r="I93" s="12">
        <v>27.6</v>
      </c>
      <c r="J93" s="12">
        <v>28</v>
      </c>
      <c r="K93" s="12">
        <v>28.2</v>
      </c>
      <c r="L93" s="12">
        <v>30</v>
      </c>
    </row>
    <row r="94" spans="1:12" ht="20.25">
      <c r="A94" s="71"/>
      <c r="B94" s="25" t="s">
        <v>179</v>
      </c>
      <c r="C94" s="6" t="s">
        <v>183</v>
      </c>
      <c r="D94" s="9">
        <v>24.2</v>
      </c>
      <c r="E94" s="12">
        <v>28.04</v>
      </c>
      <c r="F94" s="12">
        <v>32.770000000000003</v>
      </c>
      <c r="G94" s="12">
        <v>32.770000000000003</v>
      </c>
      <c r="H94" s="12">
        <v>32.770000000000003</v>
      </c>
      <c r="I94" s="12">
        <v>32.770000000000003</v>
      </c>
      <c r="J94" s="12">
        <v>32.770000000000003</v>
      </c>
      <c r="K94" s="12">
        <v>32.770000000000003</v>
      </c>
      <c r="L94" s="12">
        <v>32.770000000000003</v>
      </c>
    </row>
    <row r="95" spans="1:12" ht="20.25">
      <c r="A95" s="71"/>
      <c r="B95" s="25" t="s">
        <v>180</v>
      </c>
      <c r="C95" s="6" t="s">
        <v>184</v>
      </c>
      <c r="D95" s="9">
        <v>623.58399999999995</v>
      </c>
      <c r="E95" s="12">
        <v>855.22</v>
      </c>
      <c r="F95" s="12">
        <v>815.74</v>
      </c>
      <c r="G95" s="12">
        <v>638.24</v>
      </c>
      <c r="H95" s="12">
        <v>638.24</v>
      </c>
      <c r="I95" s="12">
        <v>671.74</v>
      </c>
      <c r="J95" s="12">
        <v>671.74</v>
      </c>
      <c r="K95" s="12">
        <v>672.74</v>
      </c>
      <c r="L95" s="12">
        <v>672.74</v>
      </c>
    </row>
    <row r="96" spans="1:12" ht="40.5">
      <c r="A96" s="71"/>
      <c r="B96" s="5" t="s">
        <v>251</v>
      </c>
      <c r="C96" s="6"/>
      <c r="D96" s="9"/>
      <c r="E96" s="26"/>
      <c r="F96" s="12"/>
      <c r="G96" s="12"/>
      <c r="H96" s="12"/>
      <c r="I96" s="12"/>
      <c r="J96" s="12"/>
      <c r="K96" s="12"/>
      <c r="L96" s="12"/>
    </row>
    <row r="97" spans="1:12" ht="40.5">
      <c r="A97" s="71"/>
      <c r="B97" s="8" t="s">
        <v>43</v>
      </c>
      <c r="C97" s="21" t="s">
        <v>44</v>
      </c>
      <c r="D97" s="22">
        <v>66.989999999999995</v>
      </c>
      <c r="E97" s="12">
        <v>135.30000000000001</v>
      </c>
      <c r="F97" s="12">
        <v>175.69</v>
      </c>
      <c r="G97" s="12">
        <v>100.2</v>
      </c>
      <c r="H97" s="12">
        <v>127.27</v>
      </c>
      <c r="I97" s="12">
        <v>86</v>
      </c>
      <c r="J97" s="12">
        <v>99.2</v>
      </c>
      <c r="K97" s="12">
        <v>117.52</v>
      </c>
      <c r="L97" s="12">
        <v>118.7</v>
      </c>
    </row>
    <row r="98" spans="1:12" ht="40.5">
      <c r="A98" s="71"/>
      <c r="B98" s="8" t="s">
        <v>45</v>
      </c>
      <c r="C98" s="6" t="s">
        <v>46</v>
      </c>
      <c r="D98" s="9">
        <v>378.67</v>
      </c>
      <c r="E98" s="12">
        <v>191.3</v>
      </c>
      <c r="F98" s="12">
        <f>F97/E97*100/102.4*100</f>
        <v>126.80876986326679</v>
      </c>
      <c r="G98" s="12">
        <f>G97/F97*100/103.9*100</f>
        <v>54.891504093498298</v>
      </c>
      <c r="H98" s="12">
        <f>H97/F97*100/103.9*100</f>
        <v>69.72097530917695</v>
      </c>
      <c r="I98" s="12">
        <f>I97/G97*100/103.9*100</f>
        <v>82.606682688520934</v>
      </c>
      <c r="J98" s="12">
        <f>J97/H97*100/104.1*100</f>
        <v>74.874666073707616</v>
      </c>
      <c r="K98" s="12">
        <f>K97/I97*100/103.7*100</f>
        <v>131.77547038640083</v>
      </c>
      <c r="L98" s="12">
        <f>L97/J97*100/104*100</f>
        <v>115.05505583126552</v>
      </c>
    </row>
    <row r="99" spans="1:12" ht="40.5">
      <c r="A99" s="71"/>
      <c r="B99" s="8" t="s">
        <v>47</v>
      </c>
      <c r="C99" s="6" t="s">
        <v>140</v>
      </c>
      <c r="D99" s="9">
        <v>108.6</v>
      </c>
      <c r="E99" s="12">
        <v>105.6</v>
      </c>
      <c r="F99" s="12">
        <v>102.7</v>
      </c>
      <c r="G99" s="12">
        <v>103.9</v>
      </c>
      <c r="H99" s="12">
        <v>103.9</v>
      </c>
      <c r="I99" s="12">
        <v>103.9</v>
      </c>
      <c r="J99" s="12">
        <v>104.1</v>
      </c>
      <c r="K99" s="12">
        <v>103.7</v>
      </c>
      <c r="L99" s="12">
        <v>104</v>
      </c>
    </row>
    <row r="100" spans="1:12" ht="20.25">
      <c r="A100" s="71"/>
      <c r="B100" s="20" t="s">
        <v>48</v>
      </c>
      <c r="C100" s="21" t="s">
        <v>49</v>
      </c>
      <c r="D100" s="22">
        <v>8.5280000000000005</v>
      </c>
      <c r="E100" s="27">
        <v>9.4559999999999995</v>
      </c>
      <c r="F100" s="27">
        <v>7.5</v>
      </c>
      <c r="G100" s="27">
        <v>7.5</v>
      </c>
      <c r="H100" s="27">
        <v>8.4960000000000004</v>
      </c>
      <c r="I100" s="27">
        <v>7.6</v>
      </c>
      <c r="J100" s="12">
        <v>8.5</v>
      </c>
      <c r="K100" s="12">
        <v>7.7</v>
      </c>
      <c r="L100" s="12">
        <v>8.5</v>
      </c>
    </row>
    <row r="101" spans="1:12" ht="20.25">
      <c r="A101" s="71"/>
      <c r="B101" s="20" t="s">
        <v>50</v>
      </c>
      <c r="C101" s="21" t="s">
        <v>51</v>
      </c>
      <c r="D101" s="22">
        <v>100</v>
      </c>
      <c r="E101" s="22">
        <v>100</v>
      </c>
      <c r="F101" s="22">
        <v>100</v>
      </c>
      <c r="G101" s="22">
        <v>100</v>
      </c>
      <c r="H101" s="22">
        <v>100</v>
      </c>
      <c r="I101" s="22">
        <v>100</v>
      </c>
      <c r="J101" s="22">
        <v>100</v>
      </c>
      <c r="K101" s="22">
        <v>100</v>
      </c>
      <c r="L101" s="22">
        <v>100</v>
      </c>
    </row>
    <row r="102" spans="1:12" ht="40.5">
      <c r="A102" s="71"/>
      <c r="B102" s="5" t="s">
        <v>185</v>
      </c>
      <c r="C102" s="6"/>
      <c r="D102" s="9"/>
      <c r="E102" s="12"/>
      <c r="F102" s="12"/>
      <c r="G102" s="12"/>
      <c r="H102" s="12"/>
      <c r="I102" s="12"/>
      <c r="J102" s="12"/>
      <c r="K102" s="12"/>
      <c r="L102" s="12"/>
    </row>
    <row r="103" spans="1:12" ht="40.5">
      <c r="A103" s="71"/>
      <c r="B103" s="20" t="s">
        <v>52</v>
      </c>
      <c r="C103" s="28" t="s">
        <v>44</v>
      </c>
      <c r="D103" s="29">
        <v>1151.94</v>
      </c>
      <c r="E103" s="30">
        <v>1299.3800000000001</v>
      </c>
      <c r="F103" s="30">
        <v>1450.11</v>
      </c>
      <c r="G103" s="30">
        <v>1599.47</v>
      </c>
      <c r="H103" s="30">
        <v>1616.9</v>
      </c>
      <c r="I103" s="30">
        <v>1770.62</v>
      </c>
      <c r="J103" s="12">
        <v>1807.7</v>
      </c>
      <c r="K103" s="30">
        <v>1965.38</v>
      </c>
      <c r="L103" s="12">
        <v>2017.4</v>
      </c>
    </row>
    <row r="104" spans="1:12" ht="40.5">
      <c r="A104" s="71"/>
      <c r="B104" s="20" t="s">
        <v>52</v>
      </c>
      <c r="C104" s="28" t="s">
        <v>46</v>
      </c>
      <c r="D104" s="29">
        <v>124.65</v>
      </c>
      <c r="E104" s="11">
        <v>105.91</v>
      </c>
      <c r="F104" s="11">
        <v>104.99</v>
      </c>
      <c r="G104" s="11">
        <v>105.25</v>
      </c>
      <c r="H104" s="11">
        <v>106.5</v>
      </c>
      <c r="I104" s="11">
        <v>106.14</v>
      </c>
      <c r="J104" s="12">
        <v>107.3</v>
      </c>
      <c r="K104" s="11">
        <v>106.73</v>
      </c>
      <c r="L104" s="12">
        <v>107.4</v>
      </c>
    </row>
    <row r="105" spans="1:12" ht="20.25">
      <c r="A105" s="71"/>
      <c r="B105" s="8" t="s">
        <v>53</v>
      </c>
      <c r="C105" s="6" t="s">
        <v>140</v>
      </c>
      <c r="D105" s="9">
        <v>105.5</v>
      </c>
      <c r="E105" s="13">
        <v>106.48031304256853</v>
      </c>
      <c r="F105" s="13">
        <v>106.2539128574082</v>
      </c>
      <c r="G105" s="14">
        <v>104.84927218672868</v>
      </c>
      <c r="H105" s="13">
        <v>104.7</v>
      </c>
      <c r="I105" s="14">
        <v>103.96555349370095</v>
      </c>
      <c r="J105" s="12">
        <v>104.2</v>
      </c>
      <c r="K105" s="13">
        <v>104.3</v>
      </c>
      <c r="L105" s="12">
        <v>103.9</v>
      </c>
    </row>
    <row r="106" spans="1:12" ht="20.25">
      <c r="A106" s="71"/>
      <c r="B106" s="8" t="s">
        <v>54</v>
      </c>
      <c r="C106" s="6" t="s">
        <v>152</v>
      </c>
      <c r="D106" s="9">
        <v>24.92</v>
      </c>
      <c r="E106" s="30">
        <v>29.58</v>
      </c>
      <c r="F106" s="30">
        <v>35.26</v>
      </c>
      <c r="G106" s="30">
        <v>41.57</v>
      </c>
      <c r="H106" s="30">
        <v>41.6</v>
      </c>
      <c r="I106" s="30">
        <v>49.18</v>
      </c>
      <c r="J106" s="12">
        <v>49.35</v>
      </c>
      <c r="K106" s="30">
        <v>58.32</v>
      </c>
      <c r="L106" s="12">
        <v>58.56</v>
      </c>
    </row>
    <row r="107" spans="1:12" ht="40.5">
      <c r="A107" s="71"/>
      <c r="B107" s="8" t="s">
        <v>54</v>
      </c>
      <c r="C107" s="6" t="s">
        <v>46</v>
      </c>
      <c r="D107" s="9">
        <v>130.33000000000001</v>
      </c>
      <c r="E107" s="11">
        <f>E106/D106*100/E105*100</f>
        <v>111.47585510844873</v>
      </c>
      <c r="F107" s="11">
        <f>F106/E106*100/F105*100</f>
        <v>112.18614017917491</v>
      </c>
      <c r="G107" s="11">
        <f>G106/F106*100/G105*100</f>
        <v>112.4429669237315</v>
      </c>
      <c r="H107" s="11">
        <v>112.68</v>
      </c>
      <c r="I107" s="11">
        <f>I106/G106*100/I105*100</f>
        <v>113.79391253846161</v>
      </c>
      <c r="J107" s="12">
        <v>113.85</v>
      </c>
      <c r="K107" s="11">
        <f>K106/I106*100/K105*100</f>
        <v>113.69586823132352</v>
      </c>
      <c r="L107" s="12">
        <v>114.2</v>
      </c>
    </row>
    <row r="108" spans="1:12" s="1" customFormat="1" ht="20.25">
      <c r="A108" s="2"/>
      <c r="B108" s="8" t="s">
        <v>55</v>
      </c>
      <c r="C108" s="6" t="s">
        <v>152</v>
      </c>
      <c r="D108" s="9">
        <v>171.7</v>
      </c>
      <c r="E108" s="30">
        <v>186.6</v>
      </c>
      <c r="F108" s="30">
        <v>203.2</v>
      </c>
      <c r="G108" s="30">
        <v>218.85</v>
      </c>
      <c r="H108" s="30">
        <v>219.93</v>
      </c>
      <c r="I108" s="30">
        <v>236.58</v>
      </c>
      <c r="J108" s="12">
        <v>239.25</v>
      </c>
      <c r="K108" s="30">
        <v>257.77999999999997</v>
      </c>
      <c r="L108" s="12">
        <v>262.25</v>
      </c>
    </row>
    <row r="109" spans="1:12" s="1" customFormat="1" ht="40.5">
      <c r="A109" s="2"/>
      <c r="B109" s="8" t="s">
        <v>55</v>
      </c>
      <c r="C109" s="6" t="s">
        <v>46</v>
      </c>
      <c r="D109" s="9">
        <v>101.8</v>
      </c>
      <c r="E109" s="11">
        <v>102.8</v>
      </c>
      <c r="F109" s="11">
        <f>F108/E108/F110*100*100</f>
        <v>101.46121267989649</v>
      </c>
      <c r="G109" s="11">
        <f>G108/F108*100/G110*100</f>
        <v>101.89546602467236</v>
      </c>
      <c r="H109" s="11">
        <v>102.4</v>
      </c>
      <c r="I109" s="11">
        <f>I108/G108*100/I110*100</f>
        <v>102.46581928153088</v>
      </c>
      <c r="J109" s="11">
        <v>103</v>
      </c>
      <c r="K109" s="11">
        <f>K108/I108*100/K110*100</f>
        <v>103.37858442322383</v>
      </c>
      <c r="L109" s="11">
        <v>103.9</v>
      </c>
    </row>
    <row r="110" spans="1:12" s="1" customFormat="1" ht="21" thickBot="1">
      <c r="A110" s="2"/>
      <c r="B110" s="8" t="s">
        <v>186</v>
      </c>
      <c r="C110" s="6" t="s">
        <v>140</v>
      </c>
      <c r="D110" s="9">
        <v>105.3</v>
      </c>
      <c r="E110" s="31">
        <v>105.7</v>
      </c>
      <c r="F110" s="14">
        <v>107.32774764039479</v>
      </c>
      <c r="G110" s="14">
        <v>105.69829635743069</v>
      </c>
      <c r="H110" s="31">
        <v>105.7</v>
      </c>
      <c r="I110" s="14">
        <v>105.5</v>
      </c>
      <c r="J110" s="12">
        <v>105.6</v>
      </c>
      <c r="K110" s="32">
        <v>105.4</v>
      </c>
      <c r="L110" s="12">
        <v>105.5</v>
      </c>
    </row>
    <row r="111" spans="1:12" ht="61.5" thickTop="1">
      <c r="A111" s="71"/>
      <c r="B111" s="5" t="s">
        <v>252</v>
      </c>
      <c r="C111" s="6"/>
      <c r="D111" s="9"/>
      <c r="E111" s="12"/>
      <c r="F111" s="12"/>
      <c r="G111" s="12"/>
      <c r="H111" s="33"/>
      <c r="I111" s="12"/>
      <c r="J111" s="12"/>
      <c r="K111" s="12"/>
      <c r="L111" s="12"/>
    </row>
    <row r="112" spans="1:12" ht="40.5" customHeight="1">
      <c r="A112" s="71"/>
      <c r="B112" s="8" t="s">
        <v>187</v>
      </c>
      <c r="C112" s="6" t="s">
        <v>56</v>
      </c>
      <c r="D112" s="9">
        <v>803</v>
      </c>
      <c r="E112" s="34">
        <v>702</v>
      </c>
      <c r="F112" s="34">
        <v>678</v>
      </c>
      <c r="G112" s="34">
        <v>688</v>
      </c>
      <c r="H112" s="34">
        <v>697</v>
      </c>
      <c r="I112" s="34">
        <v>706</v>
      </c>
      <c r="J112" s="35">
        <v>711</v>
      </c>
      <c r="K112" s="34">
        <v>714</v>
      </c>
      <c r="L112" s="35">
        <v>722</v>
      </c>
    </row>
    <row r="113" spans="1:12" ht="20.25">
      <c r="A113" s="71"/>
      <c r="B113" s="36" t="s">
        <v>188</v>
      </c>
      <c r="C113" s="6" t="s">
        <v>56</v>
      </c>
      <c r="D113" s="9">
        <v>3</v>
      </c>
      <c r="E113" s="37">
        <v>2</v>
      </c>
      <c r="F113" s="37">
        <v>2</v>
      </c>
      <c r="G113" s="37">
        <v>2</v>
      </c>
      <c r="H113" s="37">
        <v>2</v>
      </c>
      <c r="I113" s="37">
        <v>2</v>
      </c>
      <c r="J113" s="37">
        <v>2</v>
      </c>
      <c r="K113" s="37">
        <v>2</v>
      </c>
      <c r="L113" s="37">
        <v>2</v>
      </c>
    </row>
    <row r="114" spans="1:12" ht="40.5">
      <c r="A114" s="71"/>
      <c r="B114" s="36" t="s">
        <v>189</v>
      </c>
      <c r="C114" s="6" t="s">
        <v>56</v>
      </c>
      <c r="D114" s="9">
        <v>160</v>
      </c>
      <c r="E114" s="37">
        <v>158</v>
      </c>
      <c r="F114" s="37">
        <v>156</v>
      </c>
      <c r="G114" s="37">
        <v>156</v>
      </c>
      <c r="H114" s="37">
        <v>157</v>
      </c>
      <c r="I114" s="37">
        <v>159</v>
      </c>
      <c r="J114" s="35">
        <v>160</v>
      </c>
      <c r="K114" s="37">
        <v>161</v>
      </c>
      <c r="L114" s="35">
        <v>163</v>
      </c>
    </row>
    <row r="115" spans="1:12" ht="20.25">
      <c r="A115" s="71"/>
      <c r="B115" s="36" t="s">
        <v>190</v>
      </c>
      <c r="C115" s="6" t="s">
        <v>191</v>
      </c>
      <c r="D115" s="22">
        <v>640</v>
      </c>
      <c r="E115" s="37">
        <v>542</v>
      </c>
      <c r="F115" s="37">
        <v>520</v>
      </c>
      <c r="G115" s="37">
        <v>530</v>
      </c>
      <c r="H115" s="37">
        <v>538</v>
      </c>
      <c r="I115" s="37">
        <v>545</v>
      </c>
      <c r="J115" s="35">
        <v>549</v>
      </c>
      <c r="K115" s="37">
        <v>551</v>
      </c>
      <c r="L115" s="35">
        <v>557</v>
      </c>
    </row>
    <row r="116" spans="1:12" ht="40.5">
      <c r="A116" s="71"/>
      <c r="B116" s="36" t="s">
        <v>192</v>
      </c>
      <c r="C116" s="6" t="s">
        <v>191</v>
      </c>
      <c r="D116" s="9">
        <v>336</v>
      </c>
      <c r="E116" s="37">
        <v>223</v>
      </c>
      <c r="F116" s="37">
        <v>209</v>
      </c>
      <c r="G116" s="37">
        <v>209</v>
      </c>
      <c r="H116" s="37">
        <v>209</v>
      </c>
      <c r="I116" s="37">
        <v>215</v>
      </c>
      <c r="J116" s="35">
        <v>215</v>
      </c>
      <c r="K116" s="37">
        <v>215</v>
      </c>
      <c r="L116" s="35">
        <v>215</v>
      </c>
    </row>
    <row r="117" spans="1:12" ht="60.75">
      <c r="A117" s="71"/>
      <c r="B117" s="36" t="s">
        <v>193</v>
      </c>
      <c r="C117" s="6" t="s">
        <v>191</v>
      </c>
      <c r="D117" s="22">
        <v>3035</v>
      </c>
      <c r="E117" s="37">
        <v>2823</v>
      </c>
      <c r="F117" s="37">
        <v>2787</v>
      </c>
      <c r="G117" s="37">
        <v>2787</v>
      </c>
      <c r="H117" s="37">
        <v>2794</v>
      </c>
      <c r="I117" s="37">
        <v>2846</v>
      </c>
      <c r="J117" s="35">
        <v>2853</v>
      </c>
      <c r="K117" s="37">
        <v>2856</v>
      </c>
      <c r="L117" s="35">
        <v>2868</v>
      </c>
    </row>
    <row r="118" spans="1:12" ht="40.5">
      <c r="A118" s="71"/>
      <c r="B118" s="36" t="s">
        <v>194</v>
      </c>
      <c r="C118" s="6" t="s">
        <v>191</v>
      </c>
      <c r="D118" s="22">
        <v>2966</v>
      </c>
      <c r="E118" s="37">
        <v>2830</v>
      </c>
      <c r="F118" s="37">
        <v>2708</v>
      </c>
      <c r="G118" s="37">
        <v>2758</v>
      </c>
      <c r="H118" s="37">
        <v>2766</v>
      </c>
      <c r="I118" s="37">
        <v>3003</v>
      </c>
      <c r="J118" s="35">
        <v>3009</v>
      </c>
      <c r="K118" s="37">
        <v>3034</v>
      </c>
      <c r="L118" s="35">
        <v>3042</v>
      </c>
    </row>
    <row r="119" spans="1:12" ht="20.25">
      <c r="A119" s="71"/>
      <c r="B119" s="36" t="s">
        <v>195</v>
      </c>
      <c r="C119" s="6" t="s">
        <v>228</v>
      </c>
      <c r="D119" s="22">
        <v>34.700000000000003</v>
      </c>
      <c r="E119" s="38">
        <v>403.48</v>
      </c>
      <c r="F119" s="38">
        <v>395.87</v>
      </c>
      <c r="G119" s="38">
        <v>416.06</v>
      </c>
      <c r="H119" s="38">
        <v>424.9</v>
      </c>
      <c r="I119" s="38">
        <v>435.61</v>
      </c>
      <c r="J119" s="12">
        <v>455.6</v>
      </c>
      <c r="K119" s="38">
        <v>454.78</v>
      </c>
      <c r="L119" s="12">
        <v>486.6</v>
      </c>
    </row>
    <row r="120" spans="1:12" ht="20.25">
      <c r="A120" s="71"/>
      <c r="B120" s="36" t="s">
        <v>196</v>
      </c>
      <c r="C120" s="6" t="s">
        <v>228</v>
      </c>
      <c r="D120" s="22">
        <v>518.59</v>
      </c>
      <c r="E120" s="38">
        <v>97.87</v>
      </c>
      <c r="F120" s="38">
        <v>104.04</v>
      </c>
      <c r="G120" s="38">
        <v>109.35</v>
      </c>
      <c r="H120" s="38">
        <v>111.76</v>
      </c>
      <c r="I120" s="38">
        <v>114.48</v>
      </c>
      <c r="J120" s="12">
        <v>119.83</v>
      </c>
      <c r="K120" s="38">
        <v>119.52</v>
      </c>
      <c r="L120" s="12">
        <v>127.9</v>
      </c>
    </row>
    <row r="121" spans="1:12" ht="20.25">
      <c r="A121" s="71"/>
      <c r="B121" s="36" t="s">
        <v>197</v>
      </c>
      <c r="C121" s="6" t="s">
        <v>228</v>
      </c>
      <c r="D121" s="22">
        <v>706.64</v>
      </c>
      <c r="E121" s="38">
        <v>598.24</v>
      </c>
      <c r="F121" s="38">
        <v>573.95000000000005</v>
      </c>
      <c r="G121" s="38">
        <v>614.83000000000004</v>
      </c>
      <c r="H121" s="38">
        <v>616.55999999999995</v>
      </c>
      <c r="I121" s="38">
        <v>643.72</v>
      </c>
      <c r="J121" s="12">
        <v>661</v>
      </c>
      <c r="K121" s="38">
        <v>672.05</v>
      </c>
      <c r="L121" s="12">
        <v>706</v>
      </c>
    </row>
    <row r="122" spans="1:12" ht="40.5">
      <c r="A122" s="71"/>
      <c r="B122" s="5" t="s">
        <v>253</v>
      </c>
      <c r="C122" s="6"/>
      <c r="D122" s="9"/>
      <c r="E122" s="12"/>
      <c r="F122" s="12"/>
      <c r="G122" s="12"/>
      <c r="H122" s="12"/>
      <c r="I122" s="12"/>
      <c r="J122" s="12"/>
      <c r="K122" s="12"/>
      <c r="L122" s="12"/>
    </row>
    <row r="123" spans="1:12" ht="40.5">
      <c r="A123" s="71"/>
      <c r="B123" s="20" t="s">
        <v>58</v>
      </c>
      <c r="C123" s="6" t="s">
        <v>44</v>
      </c>
      <c r="D123" s="9">
        <v>360.87</v>
      </c>
      <c r="E123" s="30">
        <v>170.03</v>
      </c>
      <c r="F123" s="30">
        <v>196.59</v>
      </c>
      <c r="G123" s="30">
        <v>127.9</v>
      </c>
      <c r="H123" s="30">
        <v>130.27000000000001</v>
      </c>
      <c r="I123" s="30">
        <v>92.7</v>
      </c>
      <c r="J123" s="12">
        <v>106.6</v>
      </c>
      <c r="K123" s="12">
        <v>119.7</v>
      </c>
      <c r="L123" s="12">
        <v>120.5</v>
      </c>
    </row>
    <row r="124" spans="1:12" ht="40.5">
      <c r="A124" s="71"/>
      <c r="B124" s="20" t="s">
        <v>59</v>
      </c>
      <c r="C124" s="6" t="s">
        <v>46</v>
      </c>
      <c r="D124" s="9">
        <v>151.44999999999999</v>
      </c>
      <c r="E124" s="12">
        <v>44.66</v>
      </c>
      <c r="F124" s="12">
        <v>110.9</v>
      </c>
      <c r="G124" s="12">
        <v>61.87</v>
      </c>
      <c r="H124" s="12">
        <v>63.1</v>
      </c>
      <c r="I124" s="12">
        <f>I123/G123*100</f>
        <v>72.478498827208753</v>
      </c>
      <c r="J124" s="12">
        <f>J123/H123*100</f>
        <v>81.830045290550373</v>
      </c>
      <c r="K124" s="12">
        <v>104.69</v>
      </c>
      <c r="L124" s="12">
        <v>96.95</v>
      </c>
    </row>
    <row r="125" spans="1:12" ht="20.25">
      <c r="A125" s="71"/>
      <c r="B125" s="8" t="s">
        <v>60</v>
      </c>
      <c r="C125" s="6" t="s">
        <v>140</v>
      </c>
      <c r="D125" s="9">
        <v>106.8</v>
      </c>
      <c r="E125" s="12">
        <v>105.5</v>
      </c>
      <c r="F125" s="12">
        <v>104.3</v>
      </c>
      <c r="G125" s="12">
        <v>105.1</v>
      </c>
      <c r="H125" s="12">
        <v>105</v>
      </c>
      <c r="I125" s="12">
        <v>105.3</v>
      </c>
      <c r="J125" s="12">
        <v>105.2</v>
      </c>
      <c r="K125" s="12">
        <v>104.8</v>
      </c>
      <c r="L125" s="12">
        <v>104.8</v>
      </c>
    </row>
    <row r="126" spans="1:12" ht="101.25">
      <c r="A126" s="71"/>
      <c r="B126" s="8" t="s">
        <v>61</v>
      </c>
      <c r="C126" s="6" t="s">
        <v>152</v>
      </c>
      <c r="D126" s="9">
        <v>320.89</v>
      </c>
      <c r="E126" s="30">
        <v>170.03</v>
      </c>
      <c r="F126" s="30">
        <v>157.82</v>
      </c>
      <c r="G126" s="30">
        <v>100.2</v>
      </c>
      <c r="H126" s="30">
        <v>123.37</v>
      </c>
      <c r="I126" s="30">
        <v>87.4</v>
      </c>
      <c r="J126" s="12">
        <v>99.7</v>
      </c>
      <c r="K126" s="30">
        <v>108.76</v>
      </c>
      <c r="L126" s="12">
        <v>113.4</v>
      </c>
    </row>
    <row r="127" spans="1:12" ht="40.5">
      <c r="A127" s="71"/>
      <c r="B127" s="8" t="s">
        <v>62</v>
      </c>
      <c r="C127" s="6" t="s">
        <v>46</v>
      </c>
      <c r="D127" s="9">
        <v>134.09</v>
      </c>
      <c r="E127" s="12">
        <f>E126/D126*100/E128*100</f>
        <v>50.224649187338713</v>
      </c>
      <c r="F127" s="12">
        <f t="shared" ref="F127:G127" si="11">F126/E126*100/F128*100</f>
        <v>88.992247659865342</v>
      </c>
      <c r="G127" s="12">
        <f t="shared" si="11"/>
        <v>60.409183594602055</v>
      </c>
      <c r="H127" s="12">
        <v>81.92</v>
      </c>
      <c r="I127" s="12">
        <f>I126/G126*100</f>
        <v>87.225548902195612</v>
      </c>
      <c r="J127" s="12">
        <f>J126/H126*100</f>
        <v>80.813812109913258</v>
      </c>
      <c r="K127" s="12">
        <f>K126/I126*100/K128*100</f>
        <v>118.73984662951771</v>
      </c>
      <c r="L127" s="12">
        <v>96.53</v>
      </c>
    </row>
    <row r="128" spans="1:12" ht="20.25">
      <c r="A128" s="71"/>
      <c r="B128" s="8" t="s">
        <v>60</v>
      </c>
      <c r="C128" s="6" t="s">
        <v>140</v>
      </c>
      <c r="D128" s="9">
        <v>106.8</v>
      </c>
      <c r="E128" s="12">
        <v>105.5</v>
      </c>
      <c r="F128" s="12">
        <v>104.3</v>
      </c>
      <c r="G128" s="12">
        <v>105.1</v>
      </c>
      <c r="H128" s="12">
        <v>105</v>
      </c>
      <c r="I128" s="12">
        <v>105.3</v>
      </c>
      <c r="J128" s="12">
        <v>105.2</v>
      </c>
      <c r="K128" s="12">
        <v>104.8</v>
      </c>
      <c r="L128" s="12">
        <v>104.8</v>
      </c>
    </row>
    <row r="129" spans="1:12" ht="60.75">
      <c r="A129" s="71"/>
      <c r="B129" s="5" t="s">
        <v>198</v>
      </c>
      <c r="C129" s="6" t="s">
        <v>11</v>
      </c>
      <c r="D129" s="9">
        <v>73.959999999999994</v>
      </c>
      <c r="E129" s="12">
        <v>22.7</v>
      </c>
      <c r="F129" s="12">
        <v>18.309999999999999</v>
      </c>
      <c r="G129" s="12">
        <v>46.15</v>
      </c>
      <c r="H129" s="12">
        <v>46.15</v>
      </c>
      <c r="I129" s="12">
        <v>22.7</v>
      </c>
      <c r="J129" s="12">
        <v>22.7</v>
      </c>
      <c r="K129" s="12">
        <v>68.201999999999998</v>
      </c>
      <c r="L129" s="12">
        <v>68.201999999999998</v>
      </c>
    </row>
    <row r="130" spans="1:12" ht="20.25">
      <c r="A130" s="71"/>
      <c r="B130" s="8" t="s">
        <v>63</v>
      </c>
      <c r="C130" s="6"/>
      <c r="D130" s="9"/>
      <c r="E130" s="12"/>
      <c r="F130" s="12"/>
      <c r="G130" s="12"/>
      <c r="H130" s="12"/>
      <c r="I130" s="12"/>
      <c r="J130" s="12"/>
      <c r="K130" s="12"/>
      <c r="L130" s="12"/>
    </row>
    <row r="131" spans="1:12" ht="20.25">
      <c r="A131" s="71"/>
      <c r="B131" s="8" t="s">
        <v>64</v>
      </c>
      <c r="C131" s="6" t="s">
        <v>11</v>
      </c>
      <c r="D131" s="9">
        <v>3.45</v>
      </c>
      <c r="E131" s="12">
        <v>1.01</v>
      </c>
      <c r="F131" s="12">
        <v>0</v>
      </c>
      <c r="G131" s="12">
        <v>5.49</v>
      </c>
      <c r="H131" s="12">
        <v>5.49</v>
      </c>
      <c r="I131" s="12">
        <v>9.59</v>
      </c>
      <c r="J131" s="12">
        <v>9.59</v>
      </c>
      <c r="K131" s="12">
        <v>10.19</v>
      </c>
      <c r="L131" s="12">
        <v>10.19</v>
      </c>
    </row>
    <row r="132" spans="1:12" ht="20.25">
      <c r="A132" s="71"/>
      <c r="B132" s="8" t="s">
        <v>65</v>
      </c>
      <c r="C132" s="6" t="s">
        <v>11</v>
      </c>
      <c r="D132" s="9">
        <v>42.5</v>
      </c>
      <c r="E132" s="12">
        <v>16.43</v>
      </c>
      <c r="F132" s="12">
        <v>13.13</v>
      </c>
      <c r="G132" s="12">
        <v>36.04</v>
      </c>
      <c r="H132" s="12">
        <v>36.04</v>
      </c>
      <c r="I132" s="12">
        <v>11.16</v>
      </c>
      <c r="J132" s="12">
        <v>11.16</v>
      </c>
      <c r="K132" s="12">
        <v>55.99</v>
      </c>
      <c r="L132" s="12">
        <v>55.99</v>
      </c>
    </row>
    <row r="133" spans="1:12" ht="20.25">
      <c r="A133" s="71"/>
      <c r="B133" s="8" t="s">
        <v>199</v>
      </c>
      <c r="C133" s="6" t="s">
        <v>11</v>
      </c>
      <c r="D133" s="9">
        <v>28.01</v>
      </c>
      <c r="E133" s="12">
        <v>4.34</v>
      </c>
      <c r="F133" s="12">
        <v>2.46</v>
      </c>
      <c r="G133" s="12">
        <v>4.13</v>
      </c>
      <c r="H133" s="12">
        <v>4.13</v>
      </c>
      <c r="I133" s="12">
        <v>1.1299999999999999</v>
      </c>
      <c r="J133" s="12">
        <v>1.1299999999999999</v>
      </c>
      <c r="K133" s="12">
        <v>1.2</v>
      </c>
      <c r="L133" s="12">
        <v>1.2</v>
      </c>
    </row>
    <row r="134" spans="1:12" ht="20.25">
      <c r="A134" s="71"/>
      <c r="B134" s="8" t="s">
        <v>200</v>
      </c>
      <c r="C134" s="6" t="s">
        <v>11</v>
      </c>
      <c r="D134" s="9">
        <v>0</v>
      </c>
      <c r="E134" s="12">
        <v>0.92</v>
      </c>
      <c r="F134" s="12">
        <v>2.72</v>
      </c>
      <c r="G134" s="12">
        <v>0.49</v>
      </c>
      <c r="H134" s="12">
        <v>0.49</v>
      </c>
      <c r="I134" s="12">
        <v>0.82</v>
      </c>
      <c r="J134" s="12">
        <v>0.82</v>
      </c>
      <c r="K134" s="12">
        <v>0.82199999999999995</v>
      </c>
      <c r="L134" s="12">
        <v>0.82199999999999995</v>
      </c>
    </row>
    <row r="135" spans="1:12" ht="57.75" customHeight="1">
      <c r="A135" s="71"/>
      <c r="B135" s="5" t="s">
        <v>254</v>
      </c>
      <c r="C135" s="6"/>
      <c r="D135" s="39"/>
      <c r="E135" s="12"/>
      <c r="F135" s="12"/>
      <c r="G135" s="12"/>
      <c r="H135" s="12"/>
      <c r="I135" s="12"/>
      <c r="J135" s="12"/>
      <c r="K135" s="12"/>
      <c r="L135" s="12"/>
    </row>
    <row r="136" spans="1:12" ht="40.5">
      <c r="A136" s="71"/>
      <c r="B136" s="40" t="s">
        <v>201</v>
      </c>
      <c r="C136" s="6"/>
      <c r="D136" s="39"/>
      <c r="E136" s="10"/>
      <c r="F136" s="10"/>
      <c r="G136" s="10"/>
      <c r="H136" s="10"/>
      <c r="I136" s="10"/>
      <c r="J136" s="10"/>
      <c r="K136" s="10"/>
      <c r="L136" s="10"/>
    </row>
    <row r="137" spans="1:12" ht="20.25">
      <c r="A137" s="71"/>
      <c r="B137" s="8" t="s">
        <v>0</v>
      </c>
      <c r="C137" s="6" t="s">
        <v>66</v>
      </c>
      <c r="D137" s="41">
        <v>112.977</v>
      </c>
      <c r="E137" s="42">
        <v>131.464</v>
      </c>
      <c r="F137" s="24">
        <v>143.75700000000001</v>
      </c>
      <c r="G137" s="24">
        <v>123.036</v>
      </c>
      <c r="H137" s="24">
        <v>123.036</v>
      </c>
      <c r="I137" s="24">
        <v>125.666</v>
      </c>
      <c r="J137" s="24">
        <v>125.666</v>
      </c>
      <c r="K137" s="24">
        <v>139.86500000000001</v>
      </c>
      <c r="L137" s="24">
        <v>139.86500000000001</v>
      </c>
    </row>
    <row r="138" spans="1:12" ht="20.25">
      <c r="A138" s="71"/>
      <c r="B138" s="8" t="s">
        <v>233</v>
      </c>
      <c r="C138" s="6" t="s">
        <v>66</v>
      </c>
      <c r="D138" s="41">
        <v>1.4350000000000001</v>
      </c>
      <c r="E138" s="42">
        <v>1.877</v>
      </c>
      <c r="F138" s="10">
        <v>2.3039999999999998</v>
      </c>
      <c r="G138" s="10">
        <v>2.3250000000000002</v>
      </c>
      <c r="H138" s="10">
        <v>2.3250000000000002</v>
      </c>
      <c r="I138" s="10">
        <v>2.4870000000000001</v>
      </c>
      <c r="J138" s="10">
        <v>2.4870000000000001</v>
      </c>
      <c r="K138" s="10">
        <v>2.6349999999999998</v>
      </c>
      <c r="L138" s="10">
        <v>2.6349999999999998</v>
      </c>
    </row>
    <row r="139" spans="1:12" ht="20.25">
      <c r="A139" s="71"/>
      <c r="B139" s="8" t="s">
        <v>202</v>
      </c>
      <c r="C139" s="6" t="s">
        <v>66</v>
      </c>
      <c r="D139" s="41">
        <v>2.7789999999999999</v>
      </c>
      <c r="E139" s="42">
        <v>5.7160000000000002</v>
      </c>
      <c r="F139" s="10">
        <v>15.82</v>
      </c>
      <c r="G139" s="10">
        <v>15.82</v>
      </c>
      <c r="H139" s="10">
        <v>15.82</v>
      </c>
      <c r="I139" s="10">
        <v>15.82</v>
      </c>
      <c r="J139" s="10">
        <v>15.82</v>
      </c>
      <c r="K139" s="10">
        <v>15.82</v>
      </c>
      <c r="L139" s="10">
        <v>15.82</v>
      </c>
    </row>
    <row r="140" spans="1:12" ht="20.25">
      <c r="A140" s="71"/>
      <c r="B140" s="8" t="s">
        <v>232</v>
      </c>
      <c r="C140" s="6" t="s">
        <v>66</v>
      </c>
      <c r="D140" s="41">
        <v>0.46300000000000002</v>
      </c>
      <c r="E140" s="42">
        <v>0.41899999999999998</v>
      </c>
      <c r="F140" s="10">
        <v>0.44700000000000001</v>
      </c>
      <c r="G140" s="10">
        <v>0.52</v>
      </c>
      <c r="H140" s="10">
        <v>0.52</v>
      </c>
      <c r="I140" s="10">
        <v>0.55600000000000005</v>
      </c>
      <c r="J140" s="10">
        <v>0.55600000000000005</v>
      </c>
      <c r="K140" s="10">
        <v>0.60299999999999998</v>
      </c>
      <c r="L140" s="10">
        <v>0.60299999999999998</v>
      </c>
    </row>
    <row r="141" spans="1:12" ht="20.25">
      <c r="A141" s="71"/>
      <c r="B141" s="8" t="s">
        <v>203</v>
      </c>
      <c r="C141" s="6" t="s">
        <v>66</v>
      </c>
      <c r="D141" s="41">
        <v>7.2779999999999996</v>
      </c>
      <c r="E141" s="42">
        <v>6.3460000000000001</v>
      </c>
      <c r="F141" s="10">
        <v>6.7649999999999997</v>
      </c>
      <c r="G141" s="10">
        <v>7.17</v>
      </c>
      <c r="H141" s="10">
        <v>7.17</v>
      </c>
      <c r="I141" s="10">
        <v>7.5289999999999999</v>
      </c>
      <c r="J141" s="10">
        <v>7.5289999999999999</v>
      </c>
      <c r="K141" s="10">
        <v>7.8680000000000003</v>
      </c>
      <c r="L141" s="10">
        <v>7.8680000000000003</v>
      </c>
    </row>
    <row r="142" spans="1:12" ht="20.25">
      <c r="A142" s="71"/>
      <c r="B142" s="8" t="s">
        <v>204</v>
      </c>
      <c r="C142" s="6" t="s">
        <v>66</v>
      </c>
      <c r="D142" s="41">
        <v>0</v>
      </c>
      <c r="E142" s="42">
        <v>0</v>
      </c>
      <c r="F142" s="10">
        <v>0.1</v>
      </c>
      <c r="G142" s="10">
        <v>0.82499999999999996</v>
      </c>
      <c r="H142" s="10">
        <v>0.82499999999999996</v>
      </c>
      <c r="I142" s="10">
        <v>0.91300000000000003</v>
      </c>
      <c r="J142" s="10">
        <v>0.91300000000000003</v>
      </c>
      <c r="K142" s="10">
        <v>0.95399999999999996</v>
      </c>
      <c r="L142" s="10">
        <v>0.95399999999999996</v>
      </c>
    </row>
    <row r="143" spans="1:12" ht="20.25">
      <c r="A143" s="71"/>
      <c r="B143" s="8" t="s">
        <v>234</v>
      </c>
      <c r="C143" s="6" t="s">
        <v>66</v>
      </c>
      <c r="D143" s="41">
        <v>0.98599999999999999</v>
      </c>
      <c r="E143" s="42">
        <v>1.623</v>
      </c>
      <c r="F143" s="10">
        <v>1.732</v>
      </c>
      <c r="G143" s="10">
        <v>1.82</v>
      </c>
      <c r="H143" s="10">
        <v>1.82</v>
      </c>
      <c r="I143" s="10">
        <v>1.905</v>
      </c>
      <c r="J143" s="10">
        <v>1.905</v>
      </c>
      <c r="K143" s="10">
        <v>1.99</v>
      </c>
      <c r="L143" s="10">
        <v>1.99</v>
      </c>
    </row>
    <row r="144" spans="1:12" ht="60.75">
      <c r="A144" s="71"/>
      <c r="B144" s="8" t="s">
        <v>243</v>
      </c>
      <c r="C144" s="6" t="s">
        <v>66</v>
      </c>
      <c r="D144" s="41">
        <v>0</v>
      </c>
      <c r="E144" s="42">
        <v>0</v>
      </c>
      <c r="F144" s="10">
        <v>2.786</v>
      </c>
      <c r="G144" s="10">
        <v>2.786</v>
      </c>
      <c r="H144" s="10">
        <v>2.786</v>
      </c>
      <c r="I144" s="10">
        <v>2.786</v>
      </c>
      <c r="J144" s="10">
        <v>2.786</v>
      </c>
      <c r="K144" s="10">
        <v>2.786</v>
      </c>
      <c r="L144" s="10">
        <v>2.786</v>
      </c>
    </row>
    <row r="145" spans="1:13" ht="18" customHeight="1">
      <c r="A145" s="71"/>
      <c r="B145" s="8" t="s">
        <v>205</v>
      </c>
      <c r="C145" s="6" t="s">
        <v>66</v>
      </c>
      <c r="D145" s="41">
        <v>1E-3</v>
      </c>
      <c r="E145" s="10">
        <v>3.0000000000000001E-3</v>
      </c>
      <c r="F145" s="10">
        <v>0</v>
      </c>
      <c r="G145" s="10">
        <v>1.2E-2</v>
      </c>
      <c r="H145" s="10">
        <v>1.2E-2</v>
      </c>
      <c r="I145" s="10">
        <v>1.2999999999999999E-2</v>
      </c>
      <c r="J145" s="10">
        <v>1.2999999999999999E-2</v>
      </c>
      <c r="K145" s="10">
        <v>1.2999999999999999E-2</v>
      </c>
      <c r="L145" s="10">
        <v>1.2999999999999999E-2</v>
      </c>
    </row>
    <row r="146" spans="1:13" ht="20.25">
      <c r="A146" s="71"/>
      <c r="B146" s="8" t="s">
        <v>206</v>
      </c>
      <c r="C146" s="6" t="s">
        <v>66</v>
      </c>
      <c r="D146" s="41">
        <v>19.434000000000001</v>
      </c>
      <c r="E146" s="10">
        <v>15.454000000000001</v>
      </c>
      <c r="F146" s="10">
        <v>21.972999999999999</v>
      </c>
      <c r="G146" s="10">
        <v>24.184999999999999</v>
      </c>
      <c r="H146" s="10">
        <v>24.184999999999999</v>
      </c>
      <c r="I146" s="10">
        <v>24.73</v>
      </c>
      <c r="J146" s="10">
        <v>24.73</v>
      </c>
      <c r="K146" s="10">
        <v>25.343</v>
      </c>
      <c r="L146" s="10">
        <v>25.343</v>
      </c>
    </row>
    <row r="147" spans="1:13" ht="20.25">
      <c r="A147" s="71"/>
      <c r="B147" s="8" t="s">
        <v>207</v>
      </c>
      <c r="C147" s="6" t="s">
        <v>66</v>
      </c>
      <c r="D147" s="41">
        <v>145.35300000000001</v>
      </c>
      <c r="E147" s="10">
        <v>162.90199999999999</v>
      </c>
      <c r="F147" s="10">
        <v>195.684</v>
      </c>
      <c r="G147" s="10">
        <v>178.499</v>
      </c>
      <c r="H147" s="10">
        <v>178.499</v>
      </c>
      <c r="I147" s="10">
        <v>182.405</v>
      </c>
      <c r="J147" s="10">
        <v>182.405</v>
      </c>
      <c r="K147" s="10">
        <v>197.87700000000001</v>
      </c>
      <c r="L147" s="10">
        <v>197.87700000000001</v>
      </c>
    </row>
    <row r="148" spans="1:13" ht="20.25">
      <c r="A148" s="71"/>
      <c r="B148" s="20" t="s">
        <v>208</v>
      </c>
      <c r="C148" s="6" t="s">
        <v>66</v>
      </c>
      <c r="D148" s="41">
        <v>575.91499999999996</v>
      </c>
      <c r="E148" s="24">
        <v>597.17200000000003</v>
      </c>
      <c r="F148" s="24">
        <v>532.00699999999995</v>
      </c>
      <c r="G148" s="24">
        <v>525.91700000000003</v>
      </c>
      <c r="H148" s="24">
        <v>525.91700000000003</v>
      </c>
      <c r="I148" s="24">
        <v>557.41200000000003</v>
      </c>
      <c r="J148" s="24">
        <v>557.41200000000003</v>
      </c>
      <c r="K148" s="10">
        <v>570.4</v>
      </c>
      <c r="L148" s="10">
        <v>570.4</v>
      </c>
      <c r="M148" s="2"/>
    </row>
    <row r="149" spans="1:13" ht="40.5">
      <c r="A149" s="71"/>
      <c r="B149" s="40" t="s">
        <v>209</v>
      </c>
      <c r="C149" s="6"/>
      <c r="D149" s="43"/>
      <c r="E149" s="10"/>
      <c r="F149" s="10"/>
      <c r="G149" s="10"/>
      <c r="H149" s="10"/>
      <c r="I149" s="10"/>
      <c r="J149" s="10"/>
      <c r="K149" s="10"/>
      <c r="L149" s="10"/>
    </row>
    <row r="150" spans="1:13" ht="20.25">
      <c r="A150" s="71"/>
      <c r="B150" s="8" t="s">
        <v>210</v>
      </c>
      <c r="C150" s="6" t="s">
        <v>66</v>
      </c>
      <c r="D150" s="41">
        <v>80.992999999999995</v>
      </c>
      <c r="E150" s="24">
        <v>85.564999999999998</v>
      </c>
      <c r="F150" s="24">
        <v>97.795000000000002</v>
      </c>
      <c r="G150" s="24">
        <v>90.799000000000007</v>
      </c>
      <c r="H150" s="24">
        <v>90.799000000000007</v>
      </c>
      <c r="I150" s="24">
        <v>91.36</v>
      </c>
      <c r="J150" s="24">
        <v>91.36</v>
      </c>
      <c r="K150" s="10">
        <v>93.49</v>
      </c>
      <c r="L150" s="10">
        <v>93.49</v>
      </c>
    </row>
    <row r="151" spans="1:13" ht="20.25">
      <c r="A151" s="71"/>
      <c r="B151" s="8" t="s">
        <v>125</v>
      </c>
      <c r="C151" s="6" t="s">
        <v>66</v>
      </c>
      <c r="D151" s="41">
        <v>0</v>
      </c>
      <c r="E151" s="41">
        <v>0</v>
      </c>
      <c r="F151" s="41">
        <v>0</v>
      </c>
      <c r="G151" s="41">
        <v>0</v>
      </c>
      <c r="H151" s="41">
        <v>0</v>
      </c>
      <c r="I151" s="41">
        <v>0</v>
      </c>
      <c r="J151" s="41">
        <v>0</v>
      </c>
      <c r="K151" s="41">
        <v>0</v>
      </c>
      <c r="L151" s="41">
        <v>0</v>
      </c>
    </row>
    <row r="152" spans="1:13" ht="20.25">
      <c r="A152" s="71"/>
      <c r="B152" s="8" t="s">
        <v>211</v>
      </c>
      <c r="C152" s="6" t="s">
        <v>66</v>
      </c>
      <c r="D152" s="41">
        <v>0.93799999999999994</v>
      </c>
      <c r="E152" s="24">
        <v>1.028</v>
      </c>
      <c r="F152" s="24">
        <v>1.0049999999999999</v>
      </c>
      <c r="G152" s="24">
        <v>1.0069999999999999</v>
      </c>
      <c r="H152" s="24">
        <v>1.0069999999999999</v>
      </c>
      <c r="I152" s="24">
        <v>1.0069999999999999</v>
      </c>
      <c r="J152" s="24">
        <v>1.0069999999999999</v>
      </c>
      <c r="K152" s="10">
        <v>1.008</v>
      </c>
      <c r="L152" s="10">
        <v>1.008</v>
      </c>
    </row>
    <row r="153" spans="1:13" ht="40.5">
      <c r="A153" s="71"/>
      <c r="B153" s="8" t="s">
        <v>212</v>
      </c>
      <c r="C153" s="6" t="s">
        <v>66</v>
      </c>
      <c r="D153" s="41">
        <v>1.6919999999999999</v>
      </c>
      <c r="E153" s="24">
        <v>2.2149999999999999</v>
      </c>
      <c r="F153" s="24">
        <v>3.35</v>
      </c>
      <c r="G153" s="24">
        <v>2.8</v>
      </c>
      <c r="H153" s="24">
        <v>2.8</v>
      </c>
      <c r="I153" s="24">
        <v>2.7320000000000002</v>
      </c>
      <c r="J153" s="24">
        <v>2.7320000000000002</v>
      </c>
      <c r="K153" s="10">
        <v>2.758</v>
      </c>
      <c r="L153" s="10">
        <v>2.758</v>
      </c>
    </row>
    <row r="154" spans="1:13" ht="20.25">
      <c r="A154" s="71"/>
      <c r="B154" s="8" t="s">
        <v>213</v>
      </c>
      <c r="C154" s="6" t="s">
        <v>66</v>
      </c>
      <c r="D154" s="41">
        <v>19.998000000000001</v>
      </c>
      <c r="E154" s="24">
        <v>19.358000000000001</v>
      </c>
      <c r="F154" s="24">
        <v>14.644</v>
      </c>
      <c r="G154" s="24">
        <v>13.039</v>
      </c>
      <c r="H154" s="24">
        <v>13.039</v>
      </c>
      <c r="I154" s="24">
        <v>13.122</v>
      </c>
      <c r="J154" s="24">
        <v>13.122</v>
      </c>
      <c r="K154" s="24">
        <v>13.348000000000001</v>
      </c>
      <c r="L154" s="24">
        <v>13.348000000000001</v>
      </c>
    </row>
    <row r="155" spans="1:13" ht="20.25">
      <c r="A155" s="71"/>
      <c r="B155" s="8" t="s">
        <v>214</v>
      </c>
      <c r="C155" s="6" t="s">
        <v>66</v>
      </c>
      <c r="D155" s="41">
        <v>72.62</v>
      </c>
      <c r="E155" s="24">
        <v>123.054</v>
      </c>
      <c r="F155" s="24">
        <v>52.536999999999999</v>
      </c>
      <c r="G155" s="24">
        <v>28.483000000000001</v>
      </c>
      <c r="H155" s="24">
        <v>28.483000000000001</v>
      </c>
      <c r="I155" s="24">
        <v>31.765000000000001</v>
      </c>
      <c r="J155" s="24">
        <v>31.765000000000001</v>
      </c>
      <c r="K155" s="24">
        <v>32.136000000000003</v>
      </c>
      <c r="L155" s="24">
        <v>32.136000000000003</v>
      </c>
    </row>
    <row r="156" spans="1:13" ht="20.25">
      <c r="A156" s="71"/>
      <c r="B156" s="8" t="s">
        <v>215</v>
      </c>
      <c r="C156" s="6" t="s">
        <v>66</v>
      </c>
      <c r="D156" s="41">
        <v>0.13200000000000001</v>
      </c>
      <c r="E156" s="24">
        <v>4.2000000000000003E-2</v>
      </c>
      <c r="F156" s="24">
        <v>7.0000000000000007E-2</v>
      </c>
      <c r="G156" s="24">
        <v>7.8E-2</v>
      </c>
      <c r="H156" s="24">
        <v>7.8E-2</v>
      </c>
      <c r="I156" s="24">
        <v>7.8E-2</v>
      </c>
      <c r="J156" s="24">
        <v>7.8E-2</v>
      </c>
      <c r="K156" s="24">
        <v>8.3000000000000004E-2</v>
      </c>
      <c r="L156" s="24">
        <v>8.3000000000000004E-2</v>
      </c>
    </row>
    <row r="157" spans="1:13" ht="20.25">
      <c r="A157" s="71"/>
      <c r="B157" s="8" t="s">
        <v>236</v>
      </c>
      <c r="C157" s="6" t="s">
        <v>66</v>
      </c>
      <c r="D157" s="41">
        <v>242.54</v>
      </c>
      <c r="E157" s="24">
        <v>262.96899999999999</v>
      </c>
      <c r="F157" s="24">
        <v>280.24200000000002</v>
      </c>
      <c r="G157" s="24">
        <v>288.39</v>
      </c>
      <c r="H157" s="24">
        <v>288.39</v>
      </c>
      <c r="I157" s="24">
        <v>299.31799999999998</v>
      </c>
      <c r="J157" s="24">
        <v>299.31799999999998</v>
      </c>
      <c r="K157" s="24">
        <v>303.76100000000002</v>
      </c>
      <c r="L157" s="24">
        <v>303.76100000000002</v>
      </c>
    </row>
    <row r="158" spans="1:13" ht="20.25">
      <c r="A158" s="71"/>
      <c r="B158" s="8" t="s">
        <v>237</v>
      </c>
      <c r="C158" s="6" t="s">
        <v>66</v>
      </c>
      <c r="D158" s="41">
        <v>27.378</v>
      </c>
      <c r="E158" s="24">
        <v>31.919</v>
      </c>
      <c r="F158" s="24">
        <v>33.131999999999998</v>
      </c>
      <c r="G158" s="24">
        <v>30.878</v>
      </c>
      <c r="H158" s="24">
        <v>30.878</v>
      </c>
      <c r="I158" s="24">
        <v>30.882000000000001</v>
      </c>
      <c r="J158" s="24">
        <v>30.882000000000001</v>
      </c>
      <c r="K158" s="24">
        <v>31.084</v>
      </c>
      <c r="L158" s="24">
        <v>31.084</v>
      </c>
    </row>
    <row r="159" spans="1:13" ht="20.25">
      <c r="A159" s="71"/>
      <c r="B159" s="8" t="s">
        <v>238</v>
      </c>
      <c r="C159" s="6" t="s">
        <v>66</v>
      </c>
      <c r="D159" s="41">
        <v>2.4550000000000001</v>
      </c>
      <c r="E159" s="24">
        <v>2.8079999999999998</v>
      </c>
      <c r="F159" s="24">
        <v>2.6629999999999998</v>
      </c>
      <c r="G159" s="24">
        <v>2.4700000000000002</v>
      </c>
      <c r="H159" s="24">
        <v>2.4700000000000002</v>
      </c>
      <c r="I159" s="24">
        <v>2.6560000000000001</v>
      </c>
      <c r="J159" s="24">
        <v>2.6560000000000001</v>
      </c>
      <c r="K159" s="24">
        <v>2.78</v>
      </c>
      <c r="L159" s="24">
        <v>2.78</v>
      </c>
    </row>
    <row r="160" spans="1:13" ht="20.25">
      <c r="A160" s="71"/>
      <c r="B160" s="20" t="s">
        <v>239</v>
      </c>
      <c r="C160" s="6" t="s">
        <v>66</v>
      </c>
      <c r="D160" s="41">
        <v>54.841999999999999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v>0</v>
      </c>
      <c r="L160" s="10">
        <v>0</v>
      </c>
    </row>
    <row r="161" spans="1:12" ht="20.25">
      <c r="A161" s="71"/>
      <c r="B161" s="44" t="s">
        <v>235</v>
      </c>
      <c r="C161" s="6" t="s">
        <v>66</v>
      </c>
      <c r="D161" s="41">
        <v>3.278</v>
      </c>
      <c r="E161" s="24">
        <v>3.9540000000000002</v>
      </c>
      <c r="F161" s="24">
        <v>3.9630000000000001</v>
      </c>
      <c r="G161" s="24">
        <v>3.8239999999999998</v>
      </c>
      <c r="H161" s="24">
        <v>3.8239999999999998</v>
      </c>
      <c r="I161" s="24">
        <v>3.8410000000000002</v>
      </c>
      <c r="J161" s="24">
        <v>3.8410000000000002</v>
      </c>
      <c r="K161" s="24">
        <v>3.8780000000000001</v>
      </c>
      <c r="L161" s="24">
        <v>3.8780000000000001</v>
      </c>
    </row>
    <row r="162" spans="1:12" ht="20.25">
      <c r="A162" s="71"/>
      <c r="B162" s="8" t="s">
        <v>67</v>
      </c>
      <c r="C162" s="6" t="s">
        <v>66</v>
      </c>
      <c r="D162" s="41">
        <v>58.375</v>
      </c>
      <c r="E162" s="24">
        <v>68.945999999999998</v>
      </c>
      <c r="F162" s="24">
        <v>57.203000000000003</v>
      </c>
      <c r="G162" s="24">
        <v>64.149000000000001</v>
      </c>
      <c r="H162" s="24">
        <v>64.149000000000001</v>
      </c>
      <c r="I162" s="24">
        <v>80.650999999999996</v>
      </c>
      <c r="J162" s="24">
        <v>80.650999999999996</v>
      </c>
      <c r="K162" s="24">
        <v>86.073999999999998</v>
      </c>
      <c r="L162" s="24">
        <v>86.073999999999998</v>
      </c>
    </row>
    <row r="163" spans="1:12" ht="20.25">
      <c r="A163" s="71"/>
      <c r="B163" s="8" t="s">
        <v>216</v>
      </c>
      <c r="C163" s="6" t="s">
        <v>66</v>
      </c>
      <c r="D163" s="41">
        <v>2.4550000000000001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v>0</v>
      </c>
      <c r="L163" s="10">
        <v>0</v>
      </c>
    </row>
    <row r="164" spans="1:12" ht="20.25">
      <c r="A164" s="71"/>
      <c r="B164" s="20" t="s">
        <v>217</v>
      </c>
      <c r="C164" s="6" t="s">
        <v>11</v>
      </c>
      <c r="D164" s="41">
        <v>567.69600000000003</v>
      </c>
      <c r="E164" s="24">
        <v>601.85900000000004</v>
      </c>
      <c r="F164" s="24">
        <v>546.60400000000004</v>
      </c>
      <c r="G164" s="24">
        <v>525.91700000000003</v>
      </c>
      <c r="H164" s="24">
        <v>525.91700000000003</v>
      </c>
      <c r="I164" s="24">
        <v>557.41200000000003</v>
      </c>
      <c r="J164" s="24">
        <v>557.41200000000003</v>
      </c>
      <c r="K164" s="24">
        <v>570.4</v>
      </c>
      <c r="L164" s="24">
        <v>570.4</v>
      </c>
    </row>
    <row r="165" spans="1:12" ht="40.5">
      <c r="A165" s="71"/>
      <c r="B165" s="20" t="s">
        <v>218</v>
      </c>
      <c r="C165" s="6" t="s">
        <v>66</v>
      </c>
      <c r="D165" s="41">
        <v>8.2189999999999994</v>
      </c>
      <c r="E165" s="10">
        <f>E148-E164</f>
        <v>-4.6870000000000118</v>
      </c>
      <c r="F165" s="10">
        <f t="shared" ref="F165:K165" si="12">F148-F164</f>
        <v>-14.597000000000094</v>
      </c>
      <c r="G165" s="10">
        <f t="shared" si="12"/>
        <v>0</v>
      </c>
      <c r="H165" s="10">
        <f t="shared" ref="H165" si="13">H148-H164</f>
        <v>0</v>
      </c>
      <c r="I165" s="10">
        <f t="shared" si="12"/>
        <v>0</v>
      </c>
      <c r="J165" s="10">
        <f t="shared" ref="J165" si="14">J148-J164</f>
        <v>0</v>
      </c>
      <c r="K165" s="10">
        <f t="shared" si="12"/>
        <v>0</v>
      </c>
      <c r="L165" s="10">
        <f t="shared" ref="L165" si="15">L148-L164</f>
        <v>0</v>
      </c>
    </row>
    <row r="166" spans="1:12" ht="60.75">
      <c r="A166" s="71"/>
      <c r="B166" s="5" t="s">
        <v>255</v>
      </c>
      <c r="C166" s="6"/>
      <c r="D166" s="9"/>
      <c r="E166" s="12"/>
      <c r="F166" s="12"/>
      <c r="G166" s="12"/>
      <c r="H166" s="12"/>
      <c r="I166" s="12"/>
      <c r="J166" s="12"/>
      <c r="K166" s="12"/>
      <c r="L166" s="12"/>
    </row>
    <row r="167" spans="1:12" ht="20.25">
      <c r="A167" s="71"/>
      <c r="B167" s="5" t="s">
        <v>68</v>
      </c>
      <c r="C167" s="6" t="s">
        <v>66</v>
      </c>
      <c r="D167" s="9">
        <v>2459.81</v>
      </c>
      <c r="E167" s="45">
        <f>E169+E170+E171++E172+E173+E174</f>
        <v>2688.73</v>
      </c>
      <c r="F167" s="45">
        <f t="shared" ref="F167:L167" si="16">F169+F170+F171++F172+F173+F174</f>
        <v>2853.22</v>
      </c>
      <c r="G167" s="45">
        <f t="shared" si="16"/>
        <v>3070.0099999999998</v>
      </c>
      <c r="H167" s="45">
        <f t="shared" si="16"/>
        <v>3165.6</v>
      </c>
      <c r="I167" s="45">
        <f t="shared" si="16"/>
        <v>3327.99</v>
      </c>
      <c r="J167" s="45">
        <f t="shared" si="16"/>
        <v>3448.95</v>
      </c>
      <c r="K167" s="45">
        <f t="shared" si="16"/>
        <v>3624.34</v>
      </c>
      <c r="L167" s="45">
        <f t="shared" si="16"/>
        <v>3781.53</v>
      </c>
    </row>
    <row r="168" spans="1:12" ht="20.25">
      <c r="A168" s="71"/>
      <c r="B168" s="8" t="s">
        <v>30</v>
      </c>
      <c r="C168" s="6"/>
      <c r="D168" s="9"/>
      <c r="E168" s="12"/>
      <c r="F168" s="12"/>
      <c r="G168" s="12"/>
      <c r="H168" s="12"/>
      <c r="I168" s="12"/>
      <c r="J168" s="12"/>
      <c r="K168" s="12"/>
      <c r="L168" s="12"/>
    </row>
    <row r="169" spans="1:12" ht="20.25">
      <c r="A169" s="71"/>
      <c r="B169" s="8" t="s">
        <v>69</v>
      </c>
      <c r="C169" s="6" t="s">
        <v>66</v>
      </c>
      <c r="D169" s="9">
        <v>96.12</v>
      </c>
      <c r="E169" s="30">
        <v>81.400000000000006</v>
      </c>
      <c r="F169" s="30">
        <v>78.09</v>
      </c>
      <c r="G169" s="30">
        <v>79.599999999999994</v>
      </c>
      <c r="H169" s="30">
        <v>82</v>
      </c>
      <c r="I169" s="30">
        <v>81.849999999999994</v>
      </c>
      <c r="J169" s="12">
        <v>83.6</v>
      </c>
      <c r="K169" s="30">
        <v>87.23</v>
      </c>
      <c r="L169" s="12">
        <v>88.2</v>
      </c>
    </row>
    <row r="170" spans="1:12" ht="20.25">
      <c r="A170" s="71"/>
      <c r="B170" s="8" t="s">
        <v>70</v>
      </c>
      <c r="C170" s="6" t="s">
        <v>66</v>
      </c>
      <c r="D170" s="9">
        <v>1001.03</v>
      </c>
      <c r="E170" s="30">
        <v>1162.55</v>
      </c>
      <c r="F170" s="30">
        <v>1245</v>
      </c>
      <c r="G170" s="30">
        <v>1345.85</v>
      </c>
      <c r="H170" s="30">
        <v>1419.78</v>
      </c>
      <c r="I170" s="30">
        <v>1468.32</v>
      </c>
      <c r="J170" s="12">
        <v>1568.86</v>
      </c>
      <c r="K170" s="30">
        <v>1607.81</v>
      </c>
      <c r="L170" s="12">
        <v>1746.14</v>
      </c>
    </row>
    <row r="171" spans="1:12" ht="40.5">
      <c r="A171" s="71"/>
      <c r="B171" s="8" t="s">
        <v>71</v>
      </c>
      <c r="C171" s="6" t="s">
        <v>66</v>
      </c>
      <c r="D171" s="9">
        <v>201.69</v>
      </c>
      <c r="E171" s="30">
        <v>146.27000000000001</v>
      </c>
      <c r="F171" s="30">
        <v>154.52000000000001</v>
      </c>
      <c r="G171" s="30">
        <v>160.97</v>
      </c>
      <c r="H171" s="30">
        <v>162.25</v>
      </c>
      <c r="I171" s="30">
        <v>167.01</v>
      </c>
      <c r="J171" s="12">
        <v>169.38</v>
      </c>
      <c r="K171" s="30">
        <v>173.91</v>
      </c>
      <c r="L171" s="12">
        <v>176.3</v>
      </c>
    </row>
    <row r="172" spans="1:12" ht="20.25">
      <c r="A172" s="71"/>
      <c r="B172" s="8" t="s">
        <v>72</v>
      </c>
      <c r="C172" s="6" t="s">
        <v>66</v>
      </c>
      <c r="D172" s="9">
        <v>103.14</v>
      </c>
      <c r="E172" s="30">
        <v>128.82</v>
      </c>
      <c r="F172" s="30">
        <v>137.58000000000001</v>
      </c>
      <c r="G172" s="30">
        <v>144.59</v>
      </c>
      <c r="H172" s="30">
        <v>149.69999999999999</v>
      </c>
      <c r="I172" s="30">
        <v>151.38999999999999</v>
      </c>
      <c r="J172" s="12">
        <v>156.30000000000001</v>
      </c>
      <c r="K172" s="30">
        <v>158.05000000000001</v>
      </c>
      <c r="L172" s="12">
        <v>162.69999999999999</v>
      </c>
    </row>
    <row r="173" spans="1:12" ht="20.25">
      <c r="A173" s="71"/>
      <c r="B173" s="8" t="s">
        <v>73</v>
      </c>
      <c r="C173" s="6" t="s">
        <v>66</v>
      </c>
      <c r="D173" s="9">
        <v>1057.83</v>
      </c>
      <c r="E173" s="30">
        <v>1169.69</v>
      </c>
      <c r="F173" s="30">
        <v>1238.03</v>
      </c>
      <c r="G173" s="30">
        <v>1339</v>
      </c>
      <c r="H173" s="30">
        <v>1351.87</v>
      </c>
      <c r="I173" s="30">
        <v>1459.42</v>
      </c>
      <c r="J173" s="12">
        <v>1470.81</v>
      </c>
      <c r="K173" s="30">
        <v>1597.34</v>
      </c>
      <c r="L173" s="12">
        <v>1608.19</v>
      </c>
    </row>
    <row r="174" spans="1:12" ht="20.25">
      <c r="A174" s="71"/>
      <c r="B174" s="8" t="s">
        <v>30</v>
      </c>
      <c r="C174" s="6"/>
      <c r="D174" s="9"/>
      <c r="E174" s="12"/>
      <c r="F174" s="12"/>
      <c r="G174" s="12"/>
      <c r="H174" s="12"/>
      <c r="I174" s="12"/>
      <c r="J174" s="12"/>
      <c r="K174" s="12"/>
      <c r="L174" s="12"/>
    </row>
    <row r="175" spans="1:12" ht="20.25">
      <c r="A175" s="71"/>
      <c r="B175" s="8" t="s">
        <v>74</v>
      </c>
      <c r="C175" s="6" t="s">
        <v>66</v>
      </c>
      <c r="D175" s="9">
        <v>920.53</v>
      </c>
      <c r="E175" s="30">
        <v>937.65</v>
      </c>
      <c r="F175" s="30">
        <v>974.38</v>
      </c>
      <c r="G175" s="30">
        <v>1081.56</v>
      </c>
      <c r="H175" s="30">
        <v>1081.56</v>
      </c>
      <c r="I175" s="30">
        <v>1200.53</v>
      </c>
      <c r="J175" s="12">
        <v>1200.53</v>
      </c>
      <c r="K175" s="30">
        <v>1332.59</v>
      </c>
      <c r="L175" s="12">
        <v>1332.59</v>
      </c>
    </row>
    <row r="176" spans="1:12" ht="20.25">
      <c r="A176" s="71"/>
      <c r="B176" s="20" t="s">
        <v>240</v>
      </c>
      <c r="C176" s="6" t="s">
        <v>140</v>
      </c>
      <c r="D176" s="9">
        <v>98.1</v>
      </c>
      <c r="E176" s="12">
        <v>121</v>
      </c>
      <c r="F176" s="12">
        <v>97.4</v>
      </c>
      <c r="G176" s="12">
        <v>101.5</v>
      </c>
      <c r="H176" s="12">
        <v>102.4</v>
      </c>
      <c r="I176" s="12">
        <v>103.8</v>
      </c>
      <c r="J176" s="12">
        <v>103.7</v>
      </c>
      <c r="K176" s="12">
        <v>104.9</v>
      </c>
      <c r="L176" s="12">
        <v>104.6</v>
      </c>
    </row>
    <row r="177" spans="1:13" ht="20.25">
      <c r="A177" s="71"/>
      <c r="B177" s="20" t="s">
        <v>75</v>
      </c>
      <c r="C177" s="6" t="s">
        <v>76</v>
      </c>
      <c r="D177" s="9">
        <v>6691.6</v>
      </c>
      <c r="E177" s="12">
        <v>7300.3</v>
      </c>
      <c r="F177" s="12">
        <v>7739.6</v>
      </c>
      <c r="G177" s="12">
        <v>8312.2000000000007</v>
      </c>
      <c r="H177" s="12">
        <v>8561.6</v>
      </c>
      <c r="I177" s="12">
        <v>8990.6</v>
      </c>
      <c r="J177" s="12">
        <v>9307.4</v>
      </c>
      <c r="K177" s="12">
        <v>9770.2999999999993</v>
      </c>
      <c r="L177" s="12">
        <v>10175.299999999999</v>
      </c>
    </row>
    <row r="178" spans="1:13" ht="20.25">
      <c r="A178" s="71"/>
      <c r="B178" s="20" t="s">
        <v>77</v>
      </c>
      <c r="C178" s="6" t="s">
        <v>76</v>
      </c>
      <c r="D178" s="9">
        <v>8711.23</v>
      </c>
      <c r="E178" s="19">
        <v>8302.17</v>
      </c>
      <c r="F178" s="19">
        <v>8979.5400000000009</v>
      </c>
      <c r="G178" s="19">
        <v>9697.9</v>
      </c>
      <c r="H178" s="19">
        <v>9697.9</v>
      </c>
      <c r="I178" s="19">
        <v>10473.74</v>
      </c>
      <c r="J178" s="12">
        <v>10473.709999999999</v>
      </c>
      <c r="K178" s="19">
        <v>11311.63</v>
      </c>
      <c r="L178" s="12">
        <v>11311.63</v>
      </c>
    </row>
    <row r="179" spans="1:13" ht="18.75" customHeight="1">
      <c r="A179" s="71"/>
      <c r="B179" s="20" t="s">
        <v>78</v>
      </c>
      <c r="C179" s="6" t="s">
        <v>79</v>
      </c>
      <c r="D179" s="9">
        <v>6133</v>
      </c>
      <c r="E179" s="11">
        <v>7306</v>
      </c>
      <c r="F179" s="11">
        <v>7796</v>
      </c>
      <c r="G179" s="11">
        <v>8194</v>
      </c>
      <c r="H179" s="11">
        <v>8194</v>
      </c>
      <c r="I179" s="11">
        <v>8579</v>
      </c>
      <c r="J179" s="11">
        <v>8579</v>
      </c>
      <c r="K179" s="12">
        <v>8956</v>
      </c>
      <c r="L179" s="12">
        <v>8948</v>
      </c>
    </row>
    <row r="180" spans="1:13" ht="40.5">
      <c r="A180" s="71"/>
      <c r="B180" s="20" t="s">
        <v>80</v>
      </c>
      <c r="C180" s="6" t="s">
        <v>81</v>
      </c>
      <c r="D180" s="9">
        <v>39.299999999999997</v>
      </c>
      <c r="E180" s="46">
        <v>38.880000000000003</v>
      </c>
      <c r="F180" s="46">
        <v>38.94</v>
      </c>
      <c r="G180" s="46">
        <v>38.869999999999997</v>
      </c>
      <c r="H180" s="46">
        <v>38.85</v>
      </c>
      <c r="I180" s="46">
        <v>38.85</v>
      </c>
      <c r="J180" s="12">
        <v>38.83</v>
      </c>
      <c r="K180" s="46">
        <v>38.840000000000003</v>
      </c>
      <c r="L180" s="12">
        <v>38.799999999999997</v>
      </c>
    </row>
    <row r="181" spans="1:13" ht="20.25">
      <c r="A181" s="71"/>
      <c r="B181" s="5" t="s">
        <v>82</v>
      </c>
      <c r="C181" s="6" t="s">
        <v>66</v>
      </c>
      <c r="D181" s="9">
        <v>2441.56</v>
      </c>
      <c r="E181" s="45">
        <f>E183+E184+E185</f>
        <v>2643.79</v>
      </c>
      <c r="F181" s="45">
        <f>F183+F184+F185</f>
        <v>2825.53</v>
      </c>
      <c r="G181" s="45">
        <f t="shared" ref="G181:L181" si="17">G183+G184+G185</f>
        <v>3031.7099999999996</v>
      </c>
      <c r="H181" s="45">
        <f t="shared" si="17"/>
        <v>3110.62</v>
      </c>
      <c r="I181" s="45">
        <f t="shared" si="17"/>
        <v>3272.54</v>
      </c>
      <c r="J181" s="45">
        <f t="shared" si="17"/>
        <v>3374.99</v>
      </c>
      <c r="K181" s="45">
        <f t="shared" si="17"/>
        <v>3566.8599999999997</v>
      </c>
      <c r="L181" s="45">
        <f t="shared" si="17"/>
        <v>3686.6899999999996</v>
      </c>
      <c r="M181" s="1"/>
    </row>
    <row r="182" spans="1:13" ht="20.25">
      <c r="A182" s="71"/>
      <c r="B182" s="8" t="s">
        <v>30</v>
      </c>
      <c r="C182" s="6" t="s">
        <v>83</v>
      </c>
      <c r="D182" s="9"/>
      <c r="E182" s="12"/>
      <c r="F182" s="12"/>
      <c r="G182" s="12"/>
      <c r="H182" s="12"/>
      <c r="I182" s="12"/>
      <c r="J182" s="12"/>
      <c r="K182" s="12"/>
      <c r="L182" s="12"/>
    </row>
    <row r="183" spans="1:13" ht="20.25">
      <c r="A183" s="71"/>
      <c r="B183" s="8" t="s">
        <v>84</v>
      </c>
      <c r="C183" s="6" t="s">
        <v>66</v>
      </c>
      <c r="D183" s="9">
        <v>1886.61</v>
      </c>
      <c r="E183" s="30">
        <v>2067.44</v>
      </c>
      <c r="F183" s="30">
        <v>2300.02</v>
      </c>
      <c r="G183" s="30">
        <v>2484.87</v>
      </c>
      <c r="H183" s="30">
        <v>2518.38</v>
      </c>
      <c r="I183" s="30">
        <v>2709.4</v>
      </c>
      <c r="J183" s="12">
        <v>2742.16</v>
      </c>
      <c r="K183" s="30">
        <v>2984.17</v>
      </c>
      <c r="L183" s="12">
        <v>3021.89</v>
      </c>
    </row>
    <row r="184" spans="1:13" ht="20.25">
      <c r="A184" s="71"/>
      <c r="B184" s="8" t="s">
        <v>85</v>
      </c>
      <c r="C184" s="28" t="s">
        <v>11</v>
      </c>
      <c r="D184" s="29">
        <v>346.44</v>
      </c>
      <c r="E184" s="30">
        <v>155.06</v>
      </c>
      <c r="F184" s="30">
        <v>108.4</v>
      </c>
      <c r="G184" s="30">
        <v>116.64</v>
      </c>
      <c r="H184" s="30">
        <v>116.64</v>
      </c>
      <c r="I184" s="30">
        <v>125.93</v>
      </c>
      <c r="J184" s="12">
        <v>125.93</v>
      </c>
      <c r="K184" s="30">
        <v>136.99</v>
      </c>
      <c r="L184" s="12">
        <v>137</v>
      </c>
    </row>
    <row r="185" spans="1:13" ht="20.25">
      <c r="A185" s="71"/>
      <c r="B185" s="8" t="s">
        <v>86</v>
      </c>
      <c r="C185" s="6" t="s">
        <v>66</v>
      </c>
      <c r="D185" s="9">
        <v>208.51</v>
      </c>
      <c r="E185" s="30">
        <v>421.29</v>
      </c>
      <c r="F185" s="30">
        <v>417.11</v>
      </c>
      <c r="G185" s="30">
        <v>430.2</v>
      </c>
      <c r="H185" s="30">
        <v>475.6</v>
      </c>
      <c r="I185" s="30">
        <v>437.21</v>
      </c>
      <c r="J185" s="12">
        <v>506.9</v>
      </c>
      <c r="K185" s="30">
        <v>445.7</v>
      </c>
      <c r="L185" s="12">
        <v>527.79999999999995</v>
      </c>
    </row>
    <row r="186" spans="1:13" ht="40.5">
      <c r="A186" s="71"/>
      <c r="B186" s="20" t="s">
        <v>87</v>
      </c>
      <c r="C186" s="6" t="s">
        <v>66</v>
      </c>
      <c r="D186" s="9">
        <v>18.25</v>
      </c>
      <c r="E186" s="12">
        <f>E167-E181</f>
        <v>44.940000000000055</v>
      </c>
      <c r="F186" s="12">
        <f t="shared" ref="F186:L186" si="18">F167-F181</f>
        <v>27.6899999999996</v>
      </c>
      <c r="G186" s="12">
        <f t="shared" si="18"/>
        <v>38.300000000000182</v>
      </c>
      <c r="H186" s="12">
        <f t="shared" si="18"/>
        <v>54.980000000000018</v>
      </c>
      <c r="I186" s="12">
        <f t="shared" si="18"/>
        <v>55.449999999999818</v>
      </c>
      <c r="J186" s="12">
        <f t="shared" si="18"/>
        <v>73.960000000000036</v>
      </c>
      <c r="K186" s="12">
        <f t="shared" si="18"/>
        <v>57.480000000000473</v>
      </c>
      <c r="L186" s="12">
        <f t="shared" si="18"/>
        <v>94.8400000000006</v>
      </c>
    </row>
    <row r="187" spans="1:13" ht="40.5">
      <c r="A187" s="71"/>
      <c r="B187" s="5" t="s">
        <v>256</v>
      </c>
      <c r="C187" s="6"/>
      <c r="D187" s="9"/>
      <c r="E187" s="12"/>
      <c r="F187" s="12"/>
      <c r="G187" s="12"/>
      <c r="H187" s="12"/>
      <c r="I187" s="12"/>
      <c r="J187" s="12"/>
      <c r="K187" s="12"/>
      <c r="L187" s="12"/>
    </row>
    <row r="188" spans="1:13" ht="20.25">
      <c r="A188" s="71"/>
      <c r="B188" s="20" t="s">
        <v>128</v>
      </c>
      <c r="C188" s="6" t="s">
        <v>57</v>
      </c>
      <c r="D188" s="9">
        <v>17.852</v>
      </c>
      <c r="E188" s="47">
        <v>17.736999999999998</v>
      </c>
      <c r="F188" s="47">
        <v>17.785</v>
      </c>
      <c r="G188" s="47">
        <v>17.872</v>
      </c>
      <c r="H188" s="47">
        <v>17.872</v>
      </c>
      <c r="I188" s="47">
        <v>17.954999999999998</v>
      </c>
      <c r="J188" s="41">
        <v>17.954999999999998</v>
      </c>
      <c r="K188" s="47">
        <v>17.974</v>
      </c>
      <c r="L188" s="41">
        <v>17.974</v>
      </c>
    </row>
    <row r="189" spans="1:13" ht="20.25">
      <c r="A189" s="71"/>
      <c r="B189" s="20" t="s">
        <v>88</v>
      </c>
      <c r="C189" s="6" t="s">
        <v>57</v>
      </c>
      <c r="D189" s="9">
        <v>12.241</v>
      </c>
      <c r="E189" s="48">
        <v>12.167999999999999</v>
      </c>
      <c r="F189" s="48">
        <v>12.141</v>
      </c>
      <c r="G189" s="48">
        <v>12.186999999999999</v>
      </c>
      <c r="H189" s="48">
        <v>12.204000000000001</v>
      </c>
      <c r="I189" s="48">
        <v>12.281000000000001</v>
      </c>
      <c r="J189" s="41">
        <v>12.281000000000001</v>
      </c>
      <c r="K189" s="48">
        <v>12.324999999999999</v>
      </c>
      <c r="L189" s="41">
        <v>12.324999999999999</v>
      </c>
    </row>
    <row r="190" spans="1:13" ht="40.5">
      <c r="A190" s="71"/>
      <c r="B190" s="20" t="s">
        <v>219</v>
      </c>
      <c r="C190" s="6" t="s">
        <v>42</v>
      </c>
      <c r="D190" s="9">
        <v>13328.7</v>
      </c>
      <c r="E190" s="49">
        <v>17219.43</v>
      </c>
      <c r="F190" s="49">
        <v>19196.22</v>
      </c>
      <c r="G190" s="49">
        <v>21029.46</v>
      </c>
      <c r="H190" s="49">
        <v>21096.6</v>
      </c>
      <c r="I190" s="49">
        <v>23237.56</v>
      </c>
      <c r="J190" s="50">
        <v>23347.599999999999</v>
      </c>
      <c r="K190" s="49">
        <v>25863.4</v>
      </c>
      <c r="L190" s="50">
        <v>25915.8</v>
      </c>
    </row>
    <row r="191" spans="1:13" ht="20.25">
      <c r="A191" s="71"/>
      <c r="B191" s="8" t="s">
        <v>231</v>
      </c>
      <c r="C191" s="28" t="s">
        <v>51</v>
      </c>
      <c r="D191" s="29">
        <v>20.149999999999999</v>
      </c>
      <c r="E191" s="51">
        <v>21.43</v>
      </c>
      <c r="F191" s="51">
        <v>21.76</v>
      </c>
      <c r="G191" s="51">
        <v>21.55</v>
      </c>
      <c r="H191" s="51">
        <v>20.54</v>
      </c>
      <c r="I191" s="51">
        <v>21.26</v>
      </c>
      <c r="J191" s="12">
        <v>20.2</v>
      </c>
      <c r="K191" s="51">
        <v>21.17</v>
      </c>
      <c r="L191" s="12">
        <v>20.18</v>
      </c>
    </row>
    <row r="192" spans="1:13" ht="20.25">
      <c r="A192" s="71"/>
      <c r="B192" s="8" t="s">
        <v>89</v>
      </c>
      <c r="C192" s="28" t="s">
        <v>51</v>
      </c>
      <c r="D192" s="29">
        <v>1.62</v>
      </c>
      <c r="E192" s="51">
        <v>1.56</v>
      </c>
      <c r="F192" s="51">
        <v>1.74</v>
      </c>
      <c r="G192" s="51">
        <v>1.72</v>
      </c>
      <c r="H192" s="51">
        <v>1.64</v>
      </c>
      <c r="I192" s="51">
        <v>1.69</v>
      </c>
      <c r="J192" s="12">
        <v>1.61</v>
      </c>
      <c r="K192" s="51">
        <v>1.66</v>
      </c>
      <c r="L192" s="12">
        <v>1.59</v>
      </c>
    </row>
    <row r="193" spans="1:12" ht="20.25">
      <c r="A193" s="71"/>
      <c r="B193" s="8" t="s">
        <v>90</v>
      </c>
      <c r="C193" s="6" t="s">
        <v>57</v>
      </c>
      <c r="D193" s="52">
        <v>3.089</v>
      </c>
      <c r="E193" s="48">
        <v>3.319</v>
      </c>
      <c r="F193" s="48">
        <v>3.3769999999999998</v>
      </c>
      <c r="G193" s="48">
        <v>3.3530000000000002</v>
      </c>
      <c r="H193" s="48">
        <v>3.1949999999999998</v>
      </c>
      <c r="I193" s="48">
        <v>3.3149999999999999</v>
      </c>
      <c r="J193" s="41">
        <v>3.15</v>
      </c>
      <c r="K193" s="48">
        <v>3.31</v>
      </c>
      <c r="L193" s="41">
        <v>3.145</v>
      </c>
    </row>
    <row r="194" spans="1:12" ht="60.75">
      <c r="A194" s="71"/>
      <c r="B194" s="8" t="s">
        <v>91</v>
      </c>
      <c r="C194" s="6" t="s">
        <v>57</v>
      </c>
      <c r="D194" s="52">
        <v>0.249</v>
      </c>
      <c r="E194" s="48">
        <v>0.24199999999999999</v>
      </c>
      <c r="F194" s="48">
        <v>0.27</v>
      </c>
      <c r="G194" s="48">
        <v>0.26800000000000002</v>
      </c>
      <c r="H194" s="48">
        <v>0.26600000000000001</v>
      </c>
      <c r="I194" s="48">
        <v>0.26400000000000001</v>
      </c>
      <c r="J194" s="41">
        <v>0.26200000000000001</v>
      </c>
      <c r="K194" s="41">
        <v>0.25900000000000001</v>
      </c>
      <c r="L194" s="41">
        <v>0.25700000000000001</v>
      </c>
    </row>
    <row r="195" spans="1:12" ht="20.25">
      <c r="A195" s="71"/>
      <c r="B195" s="8" t="s">
        <v>93</v>
      </c>
      <c r="C195" s="6" t="s">
        <v>16</v>
      </c>
      <c r="D195" s="9">
        <v>911.68</v>
      </c>
      <c r="E195" s="30">
        <v>1058.788</v>
      </c>
      <c r="F195" s="30">
        <v>1180.337</v>
      </c>
      <c r="G195" s="30">
        <v>1293.059</v>
      </c>
      <c r="H195" s="30">
        <v>1297.2</v>
      </c>
      <c r="I195" s="30">
        <v>1428.83</v>
      </c>
      <c r="J195" s="12">
        <v>1434.8</v>
      </c>
      <c r="K195" s="30">
        <v>1590.288</v>
      </c>
      <c r="L195" s="12">
        <v>1593.2</v>
      </c>
    </row>
    <row r="196" spans="1:12" ht="81">
      <c r="A196" s="71"/>
      <c r="B196" s="20" t="s">
        <v>94</v>
      </c>
      <c r="C196" s="6" t="s">
        <v>95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  <c r="I196" s="9">
        <v>0</v>
      </c>
      <c r="J196" s="9">
        <v>0</v>
      </c>
      <c r="K196" s="9">
        <v>0</v>
      </c>
      <c r="L196" s="9">
        <v>0</v>
      </c>
    </row>
    <row r="197" spans="1:12" ht="81">
      <c r="A197" s="71"/>
      <c r="B197" s="40" t="s">
        <v>257</v>
      </c>
      <c r="C197" s="6"/>
      <c r="D197" s="9"/>
      <c r="E197" s="12"/>
      <c r="F197" s="12"/>
      <c r="G197" s="12"/>
      <c r="H197" s="12"/>
      <c r="I197" s="12"/>
      <c r="J197" s="12"/>
      <c r="K197" s="12"/>
      <c r="L197" s="12"/>
    </row>
    <row r="198" spans="1:12" ht="40.5">
      <c r="A198" s="71"/>
      <c r="B198" s="20" t="s">
        <v>96</v>
      </c>
      <c r="C198" s="6" t="s">
        <v>92</v>
      </c>
      <c r="D198" s="9">
        <v>563</v>
      </c>
      <c r="E198" s="12">
        <v>585</v>
      </c>
      <c r="F198" s="12">
        <v>819</v>
      </c>
      <c r="G198" s="12">
        <v>819</v>
      </c>
      <c r="H198" s="12">
        <v>825</v>
      </c>
      <c r="I198" s="12">
        <v>919</v>
      </c>
      <c r="J198" s="12">
        <v>925</v>
      </c>
      <c r="K198" s="12">
        <v>919</v>
      </c>
      <c r="L198" s="12">
        <v>925</v>
      </c>
    </row>
    <row r="199" spans="1:12" ht="81">
      <c r="A199" s="71"/>
      <c r="B199" s="20" t="s">
        <v>97</v>
      </c>
      <c r="C199" s="21" t="s">
        <v>57</v>
      </c>
      <c r="D199" s="62">
        <v>2.7490000000000001</v>
      </c>
      <c r="E199" s="41">
        <v>2.6779999999999999</v>
      </c>
      <c r="F199" s="41">
        <v>2.6749999999999998</v>
      </c>
      <c r="G199" s="41">
        <v>2.7570000000000001</v>
      </c>
      <c r="H199" s="41">
        <v>2.911</v>
      </c>
      <c r="I199" s="41">
        <v>2.8460000000000001</v>
      </c>
      <c r="J199" s="41">
        <v>2.911</v>
      </c>
      <c r="K199" s="41">
        <v>2.8460000000000001</v>
      </c>
      <c r="L199" s="41">
        <v>2.911</v>
      </c>
    </row>
    <row r="200" spans="1:12" ht="20.25">
      <c r="A200" s="71"/>
      <c r="B200" s="20" t="s">
        <v>98</v>
      </c>
      <c r="C200" s="6" t="s">
        <v>57</v>
      </c>
      <c r="D200" s="62">
        <v>2.7490000000000001</v>
      </c>
      <c r="E200" s="41">
        <v>2.6779999999999999</v>
      </c>
      <c r="F200" s="41">
        <v>2.6749999999999998</v>
      </c>
      <c r="G200" s="41">
        <v>2.7570000000000001</v>
      </c>
      <c r="H200" s="41">
        <v>2.911</v>
      </c>
      <c r="I200" s="41">
        <v>2.8460000000000001</v>
      </c>
      <c r="J200" s="41">
        <v>2.911</v>
      </c>
      <c r="K200" s="41">
        <v>2.8460000000000001</v>
      </c>
      <c r="L200" s="41">
        <v>2.911</v>
      </c>
    </row>
    <row r="201" spans="1:12" ht="20.25">
      <c r="A201" s="71"/>
      <c r="B201" s="8" t="s">
        <v>99</v>
      </c>
      <c r="C201" s="21" t="s">
        <v>57</v>
      </c>
      <c r="D201" s="62">
        <v>0.08</v>
      </c>
      <c r="E201" s="41">
        <v>0.14000000000000001</v>
      </c>
      <c r="F201" s="41">
        <v>0.18</v>
      </c>
      <c r="G201" s="41">
        <v>0.26</v>
      </c>
      <c r="H201" s="41">
        <v>0.3</v>
      </c>
      <c r="I201" s="41">
        <v>0.3</v>
      </c>
      <c r="J201" s="41">
        <v>0.35</v>
      </c>
      <c r="K201" s="41">
        <v>0.35</v>
      </c>
      <c r="L201" s="41">
        <v>0.4</v>
      </c>
    </row>
    <row r="202" spans="1:12" ht="40.5">
      <c r="A202" s="71"/>
      <c r="B202" s="20" t="s">
        <v>100</v>
      </c>
      <c r="C202" s="21" t="s">
        <v>57</v>
      </c>
      <c r="D202" s="41">
        <v>0.187</v>
      </c>
      <c r="E202" s="72">
        <v>0.214</v>
      </c>
      <c r="F202" s="72">
        <v>0.22500000000000001</v>
      </c>
      <c r="G202" s="72">
        <v>0.23699999999999999</v>
      </c>
      <c r="H202" s="72">
        <v>0.23699999999999999</v>
      </c>
      <c r="I202" s="72">
        <v>0.248</v>
      </c>
      <c r="J202" s="72">
        <v>0.248</v>
      </c>
      <c r="K202" s="72">
        <v>0.248</v>
      </c>
      <c r="L202" s="72">
        <v>0.248</v>
      </c>
    </row>
    <row r="203" spans="1:12" ht="20.25">
      <c r="A203" s="71"/>
      <c r="B203" s="5" t="s">
        <v>101</v>
      </c>
      <c r="C203" s="6"/>
      <c r="D203" s="9"/>
      <c r="E203" s="12"/>
      <c r="F203" s="12"/>
      <c r="G203" s="12"/>
      <c r="H203" s="12"/>
      <c r="I203" s="12"/>
      <c r="J203" s="12"/>
      <c r="K203" s="12"/>
      <c r="L203" s="12"/>
    </row>
    <row r="204" spans="1:12" ht="20.25">
      <c r="A204" s="71"/>
      <c r="B204" s="8" t="s">
        <v>102</v>
      </c>
      <c r="C204" s="6"/>
      <c r="D204" s="9"/>
      <c r="E204" s="12"/>
      <c r="F204" s="12"/>
      <c r="G204" s="12"/>
      <c r="H204" s="12"/>
      <c r="I204" s="12"/>
      <c r="J204" s="12"/>
      <c r="K204" s="12"/>
      <c r="L204" s="12"/>
    </row>
    <row r="205" spans="1:12" ht="20.25">
      <c r="A205" s="71"/>
      <c r="B205" s="8" t="s">
        <v>103</v>
      </c>
      <c r="C205" s="6" t="s">
        <v>104</v>
      </c>
      <c r="D205" s="59">
        <v>76</v>
      </c>
      <c r="E205" s="35">
        <v>66</v>
      </c>
      <c r="F205" s="35">
        <v>59</v>
      </c>
      <c r="G205" s="35">
        <v>59</v>
      </c>
      <c r="H205" s="35">
        <v>58</v>
      </c>
      <c r="I205" s="35">
        <v>59</v>
      </c>
      <c r="J205" s="35">
        <v>58</v>
      </c>
      <c r="K205" s="35">
        <v>59</v>
      </c>
      <c r="L205" s="35">
        <v>58</v>
      </c>
    </row>
    <row r="206" spans="1:12" ht="20.25">
      <c r="A206" s="71"/>
      <c r="B206" s="8" t="s">
        <v>105</v>
      </c>
      <c r="C206" s="6" t="s">
        <v>106</v>
      </c>
      <c r="D206" s="9">
        <v>62.02</v>
      </c>
      <c r="E206" s="12">
        <v>61.9</v>
      </c>
      <c r="F206" s="12">
        <v>61.85</v>
      </c>
      <c r="G206" s="12">
        <v>61.73</v>
      </c>
      <c r="H206" s="12">
        <v>61.66</v>
      </c>
      <c r="I206" s="12">
        <v>61.59</v>
      </c>
      <c r="J206" s="12">
        <v>61.53</v>
      </c>
      <c r="K206" s="12">
        <v>61.46</v>
      </c>
      <c r="L206" s="12">
        <v>61.35</v>
      </c>
    </row>
    <row r="207" spans="1:12" ht="20.25">
      <c r="A207" s="71"/>
      <c r="B207" s="8" t="s">
        <v>107</v>
      </c>
      <c r="C207" s="6" t="s">
        <v>106</v>
      </c>
      <c r="D207" s="9">
        <v>55.5</v>
      </c>
      <c r="E207" s="12">
        <v>55.39</v>
      </c>
      <c r="F207" s="12">
        <v>55.34</v>
      </c>
      <c r="G207" s="12">
        <v>55.23</v>
      </c>
      <c r="H207" s="12">
        <v>55.17</v>
      </c>
      <c r="I207" s="12">
        <v>55.11</v>
      </c>
      <c r="J207" s="12">
        <v>55.05</v>
      </c>
      <c r="K207" s="12">
        <v>54.99</v>
      </c>
      <c r="L207" s="12">
        <v>54.89</v>
      </c>
    </row>
    <row r="208" spans="1:12" ht="40.5">
      <c r="A208" s="71"/>
      <c r="B208" s="8" t="s">
        <v>108</v>
      </c>
      <c r="C208" s="6" t="s">
        <v>129</v>
      </c>
      <c r="D208" s="9">
        <v>18.440000000000001</v>
      </c>
      <c r="E208" s="12">
        <v>19.55</v>
      </c>
      <c r="F208" s="12">
        <v>26.66</v>
      </c>
      <c r="G208" s="12">
        <v>26.61</v>
      </c>
      <c r="H208" s="12">
        <v>26.78</v>
      </c>
      <c r="I208" s="12">
        <v>29.79</v>
      </c>
      <c r="J208" s="12">
        <v>29.95</v>
      </c>
      <c r="K208" s="12">
        <v>29.73</v>
      </c>
      <c r="L208" s="12">
        <v>29.87</v>
      </c>
    </row>
    <row r="209" spans="1:12" ht="40.5">
      <c r="A209" s="71"/>
      <c r="B209" s="8" t="s">
        <v>109</v>
      </c>
      <c r="C209" s="21" t="s">
        <v>110</v>
      </c>
      <c r="D209" s="60">
        <v>224</v>
      </c>
      <c r="E209" s="12">
        <v>226</v>
      </c>
      <c r="F209" s="12">
        <v>217</v>
      </c>
      <c r="G209" s="12">
        <v>217</v>
      </c>
      <c r="H209" s="12">
        <v>216</v>
      </c>
      <c r="I209" s="12">
        <v>217</v>
      </c>
      <c r="J209" s="12">
        <v>216</v>
      </c>
      <c r="K209" s="12">
        <v>217</v>
      </c>
      <c r="L209" s="12">
        <v>216</v>
      </c>
    </row>
    <row r="210" spans="1:12" ht="20.25">
      <c r="A210" s="71"/>
      <c r="B210" s="8" t="s">
        <v>111</v>
      </c>
      <c r="C210" s="6"/>
      <c r="D210" s="9"/>
      <c r="E210" s="12"/>
      <c r="F210" s="12"/>
      <c r="G210" s="12"/>
      <c r="H210" s="12"/>
      <c r="I210" s="12"/>
      <c r="J210" s="12"/>
      <c r="K210" s="12"/>
      <c r="L210" s="12"/>
    </row>
    <row r="211" spans="1:12" ht="20.25">
      <c r="A211" s="71"/>
      <c r="B211" s="8" t="s">
        <v>112</v>
      </c>
      <c r="C211" s="21" t="s">
        <v>113</v>
      </c>
      <c r="D211" s="62">
        <v>4.9000000000000002E-2</v>
      </c>
      <c r="E211" s="41">
        <v>4.4999999999999998E-2</v>
      </c>
      <c r="F211" s="41">
        <v>0.05</v>
      </c>
      <c r="G211" s="41">
        <v>0.05</v>
      </c>
      <c r="H211" s="41">
        <v>0.05</v>
      </c>
      <c r="I211" s="41">
        <v>0.05</v>
      </c>
      <c r="J211" s="41">
        <v>0.05</v>
      </c>
      <c r="K211" s="41">
        <v>0.05</v>
      </c>
      <c r="L211" s="41">
        <v>0.05</v>
      </c>
    </row>
    <row r="212" spans="1:12" ht="20.25">
      <c r="A212" s="71"/>
      <c r="B212" s="8" t="s">
        <v>114</v>
      </c>
      <c r="C212" s="21" t="s">
        <v>113</v>
      </c>
      <c r="D212" s="62">
        <v>0.17899999999999999</v>
      </c>
      <c r="E212" s="41">
        <v>0.17399999999999999</v>
      </c>
      <c r="F212" s="41">
        <v>0.17</v>
      </c>
      <c r="G212" s="41">
        <v>0.17</v>
      </c>
      <c r="H212" s="41">
        <v>0.16</v>
      </c>
      <c r="I212" s="41">
        <v>0.17</v>
      </c>
      <c r="J212" s="41">
        <v>0.16</v>
      </c>
      <c r="K212" s="41">
        <v>0.17</v>
      </c>
      <c r="L212" s="41">
        <v>0.16</v>
      </c>
    </row>
    <row r="213" spans="1:12" ht="40.5">
      <c r="A213" s="71"/>
      <c r="B213" s="63" t="s">
        <v>241</v>
      </c>
      <c r="C213" s="21" t="s">
        <v>51</v>
      </c>
      <c r="D213" s="64">
        <v>19.900000000000002</v>
      </c>
      <c r="E213" s="65">
        <v>20.56</v>
      </c>
      <c r="F213" s="66">
        <v>21.3</v>
      </c>
      <c r="G213" s="66">
        <v>22.080000000000002</v>
      </c>
      <c r="H213" s="67">
        <v>22.11</v>
      </c>
      <c r="I213" s="73">
        <v>22.08</v>
      </c>
      <c r="J213" s="68">
        <v>22.15</v>
      </c>
      <c r="K213" s="68">
        <v>22.66</v>
      </c>
      <c r="L213" s="68">
        <v>22.78</v>
      </c>
    </row>
    <row r="214" spans="1:12" ht="40.5">
      <c r="A214" s="71"/>
      <c r="B214" s="5" t="s">
        <v>258</v>
      </c>
      <c r="C214" s="6"/>
      <c r="D214" s="62"/>
      <c r="E214" s="41"/>
      <c r="F214" s="41"/>
      <c r="G214" s="41"/>
      <c r="H214" s="41"/>
      <c r="I214" s="41"/>
      <c r="J214" s="41"/>
      <c r="K214" s="41"/>
      <c r="L214" s="41"/>
    </row>
    <row r="215" spans="1:12" ht="20.25">
      <c r="A215" s="71"/>
      <c r="B215" s="20" t="s">
        <v>220</v>
      </c>
      <c r="C215" s="21" t="s">
        <v>56</v>
      </c>
      <c r="D215" s="53">
        <v>17</v>
      </c>
      <c r="E215" s="54">
        <v>18</v>
      </c>
      <c r="F215" s="54">
        <v>18</v>
      </c>
      <c r="G215" s="54">
        <v>18</v>
      </c>
      <c r="H215" s="54">
        <v>18</v>
      </c>
      <c r="I215" s="54">
        <v>18</v>
      </c>
      <c r="J215" s="54">
        <v>18</v>
      </c>
      <c r="K215" s="54">
        <v>18</v>
      </c>
      <c r="L215" s="54">
        <v>18</v>
      </c>
    </row>
    <row r="216" spans="1:12" ht="20.25">
      <c r="A216" s="71"/>
      <c r="B216" s="20" t="s">
        <v>221</v>
      </c>
      <c r="C216" s="6" t="s">
        <v>222</v>
      </c>
      <c r="D216" s="53">
        <v>99.9</v>
      </c>
      <c r="E216" s="12">
        <v>74</v>
      </c>
      <c r="F216" s="12">
        <v>74</v>
      </c>
      <c r="G216" s="12">
        <v>74</v>
      </c>
      <c r="H216" s="12">
        <v>74</v>
      </c>
      <c r="I216" s="12">
        <v>74</v>
      </c>
      <c r="J216" s="12">
        <v>74</v>
      </c>
      <c r="K216" s="12">
        <v>74</v>
      </c>
      <c r="L216" s="12">
        <v>74</v>
      </c>
    </row>
    <row r="217" spans="1:12" ht="40.5">
      <c r="A217" s="71"/>
      <c r="B217" s="55" t="s">
        <v>223</v>
      </c>
      <c r="C217" s="56" t="s">
        <v>66</v>
      </c>
      <c r="D217" s="53">
        <v>0.13239999999999999</v>
      </c>
      <c r="E217" s="61">
        <v>0.05</v>
      </c>
      <c r="F217" s="61">
        <v>0.39</v>
      </c>
      <c r="G217" s="61">
        <v>44.423200000000001</v>
      </c>
      <c r="H217" s="61">
        <v>44.423200000000001</v>
      </c>
      <c r="I217" s="61">
        <v>7.0000000000000007E-2</v>
      </c>
      <c r="J217" s="41">
        <v>7.0000000000000007E-2</v>
      </c>
      <c r="K217" s="61">
        <v>7.0000000000000007E-2</v>
      </c>
      <c r="L217" s="41">
        <v>7.0000000000000007E-2</v>
      </c>
    </row>
    <row r="218" spans="1:12" ht="20.25">
      <c r="A218" s="71"/>
      <c r="B218" s="57" t="s">
        <v>224</v>
      </c>
      <c r="C218" s="56" t="s">
        <v>66</v>
      </c>
      <c r="D218" s="53">
        <v>0</v>
      </c>
      <c r="E218" s="61">
        <v>0</v>
      </c>
      <c r="F218" s="61">
        <v>0.32</v>
      </c>
      <c r="G218" s="61">
        <v>32.514899999999997</v>
      </c>
      <c r="H218" s="61">
        <v>32.514899999999997</v>
      </c>
      <c r="I218" s="61">
        <v>0</v>
      </c>
      <c r="J218" s="61">
        <v>0</v>
      </c>
      <c r="K218" s="61">
        <v>0</v>
      </c>
      <c r="L218" s="61">
        <v>0</v>
      </c>
    </row>
    <row r="219" spans="1:12" ht="20.25">
      <c r="A219" s="71"/>
      <c r="B219" s="57" t="s">
        <v>225</v>
      </c>
      <c r="C219" s="56" t="s">
        <v>66</v>
      </c>
      <c r="D219" s="52">
        <v>0</v>
      </c>
      <c r="E219" s="61">
        <v>0</v>
      </c>
      <c r="F219" s="61">
        <v>0</v>
      </c>
      <c r="G219" s="61">
        <v>11.8383</v>
      </c>
      <c r="H219" s="61">
        <v>11.8383</v>
      </c>
      <c r="I219" s="61">
        <v>0</v>
      </c>
      <c r="J219" s="61">
        <v>0</v>
      </c>
      <c r="K219" s="61">
        <v>0</v>
      </c>
      <c r="L219" s="61">
        <v>0</v>
      </c>
    </row>
    <row r="220" spans="1:12" ht="20.25">
      <c r="A220" s="71"/>
      <c r="B220" s="57" t="s">
        <v>226</v>
      </c>
      <c r="C220" s="56" t="s">
        <v>66</v>
      </c>
      <c r="D220" s="52">
        <v>0.13239999999999999</v>
      </c>
      <c r="E220" s="61">
        <v>0.05</v>
      </c>
      <c r="F220" s="61">
        <v>7.0000000000000007E-2</v>
      </c>
      <c r="G220" s="61">
        <v>7.0000000000000007E-2</v>
      </c>
      <c r="H220" s="61">
        <v>7.0000000000000007E-2</v>
      </c>
      <c r="I220" s="61">
        <v>7.0000000000000007E-2</v>
      </c>
      <c r="J220" s="61">
        <v>7.0000000000000007E-2</v>
      </c>
      <c r="K220" s="61">
        <v>7.0000000000000007E-2</v>
      </c>
      <c r="L220" s="61">
        <v>7.0000000000000007E-2</v>
      </c>
    </row>
    <row r="221" spans="1:12" ht="20.25">
      <c r="A221" s="71"/>
      <c r="B221" s="57" t="s">
        <v>227</v>
      </c>
      <c r="C221" s="56" t="s">
        <v>66</v>
      </c>
      <c r="D221" s="62">
        <v>0</v>
      </c>
      <c r="E221" s="61">
        <v>0</v>
      </c>
      <c r="F221" s="61">
        <v>0</v>
      </c>
      <c r="G221" s="61">
        <v>0</v>
      </c>
      <c r="H221" s="61">
        <v>0</v>
      </c>
      <c r="I221" s="61">
        <v>0</v>
      </c>
      <c r="J221" s="61">
        <v>0</v>
      </c>
      <c r="K221" s="61">
        <v>0</v>
      </c>
      <c r="L221" s="61">
        <v>0</v>
      </c>
    </row>
    <row r="222" spans="1:12" ht="18.75">
      <c r="A222" s="71"/>
      <c r="B222" s="71"/>
      <c r="C222" s="71"/>
      <c r="D222" s="71"/>
      <c r="E222" s="71"/>
      <c r="F222" s="71"/>
      <c r="G222" s="71"/>
      <c r="H222" s="71"/>
      <c r="I222" s="71"/>
      <c r="J222" s="71"/>
      <c r="K222" s="71"/>
      <c r="L222" s="71"/>
    </row>
    <row r="223" spans="1:12" ht="18.75">
      <c r="A223" s="71"/>
      <c r="B223" s="71"/>
      <c r="C223" s="71"/>
      <c r="D223" s="71"/>
      <c r="E223" s="71"/>
      <c r="F223" s="71"/>
      <c r="G223" s="71"/>
      <c r="H223" s="71"/>
      <c r="I223" s="71"/>
      <c r="J223" s="71"/>
      <c r="K223" s="71"/>
      <c r="L223" s="71"/>
    </row>
    <row r="224" spans="1:12" ht="18.75">
      <c r="A224" s="71"/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</row>
    <row r="225" spans="1:12" ht="18.75">
      <c r="A225" s="71"/>
      <c r="B225" s="71"/>
      <c r="C225" s="71"/>
      <c r="D225" s="71"/>
      <c r="E225" s="71"/>
      <c r="F225" s="71"/>
      <c r="G225" s="71"/>
      <c r="H225" s="71"/>
      <c r="I225" s="71"/>
      <c r="J225" s="71"/>
      <c r="K225" s="71"/>
      <c r="L225" s="71"/>
    </row>
    <row r="226" spans="1:12" ht="18.75">
      <c r="A226" s="71"/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71"/>
    </row>
    <row r="227" spans="1:12" ht="18.75">
      <c r="A227" s="71"/>
      <c r="B227" s="71"/>
      <c r="C227" s="71"/>
      <c r="D227" s="71"/>
      <c r="E227" s="71"/>
      <c r="F227" s="71"/>
      <c r="G227" s="71"/>
      <c r="H227" s="71"/>
      <c r="I227" s="71"/>
      <c r="J227" s="71"/>
      <c r="K227" s="71"/>
      <c r="L227" s="71"/>
    </row>
    <row r="228" spans="1:12" ht="18.75">
      <c r="A228" s="71"/>
      <c r="B228" s="71"/>
      <c r="C228" s="71"/>
      <c r="D228" s="71"/>
      <c r="E228" s="71"/>
      <c r="F228" s="71"/>
      <c r="G228" s="71"/>
      <c r="H228" s="71"/>
      <c r="I228" s="71"/>
      <c r="J228" s="71"/>
      <c r="K228" s="71"/>
      <c r="L228" s="71"/>
    </row>
    <row r="229" spans="1:12" ht="20.25"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</row>
    <row r="230" spans="1:12" ht="20.25"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</row>
    <row r="231" spans="1:12" ht="20.25">
      <c r="B231" s="58"/>
      <c r="C231" s="58"/>
      <c r="D231" s="58"/>
      <c r="E231" s="58"/>
      <c r="F231" s="58"/>
      <c r="G231" s="58"/>
      <c r="H231" s="58"/>
      <c r="I231" s="58"/>
      <c r="J231" s="58"/>
      <c r="K231" s="58"/>
      <c r="L231" s="58"/>
    </row>
    <row r="232" spans="1:12" ht="20.25">
      <c r="B232" s="58"/>
      <c r="C232" s="58"/>
      <c r="D232" s="58"/>
      <c r="E232" s="58"/>
      <c r="F232" s="58"/>
      <c r="G232" s="58"/>
      <c r="H232" s="58"/>
      <c r="I232" s="58"/>
      <c r="J232" s="58"/>
      <c r="K232" s="58"/>
      <c r="L232" s="58"/>
    </row>
    <row r="233" spans="1:12" ht="20.25">
      <c r="B233" s="58"/>
      <c r="C233" s="58"/>
      <c r="D233" s="58"/>
      <c r="E233" s="58"/>
      <c r="F233" s="58"/>
      <c r="G233" s="58"/>
      <c r="H233" s="58"/>
      <c r="I233" s="58"/>
      <c r="J233" s="58"/>
      <c r="K233" s="58"/>
      <c r="L233" s="58"/>
    </row>
    <row r="234" spans="1:12" ht="20.25">
      <c r="B234" s="58"/>
      <c r="C234" s="58"/>
      <c r="D234" s="58"/>
      <c r="E234" s="58"/>
      <c r="F234" s="58"/>
      <c r="G234" s="58"/>
      <c r="H234" s="58"/>
      <c r="I234" s="58"/>
      <c r="J234" s="58"/>
      <c r="K234" s="58"/>
      <c r="L234" s="58"/>
    </row>
    <row r="235" spans="1:12" ht="20.25">
      <c r="B235" s="58"/>
      <c r="C235" s="58"/>
      <c r="D235" s="58"/>
      <c r="E235" s="58"/>
      <c r="F235" s="58"/>
      <c r="G235" s="58"/>
      <c r="H235" s="58"/>
      <c r="I235" s="58"/>
      <c r="J235" s="58"/>
      <c r="K235" s="58"/>
      <c r="L235" s="58"/>
    </row>
    <row r="236" spans="1:12" ht="20.25">
      <c r="B236" s="58"/>
      <c r="C236" s="58"/>
      <c r="D236" s="58"/>
      <c r="E236" s="58"/>
      <c r="F236" s="58"/>
      <c r="G236" s="58"/>
      <c r="H236" s="58"/>
      <c r="I236" s="58"/>
      <c r="J236" s="58"/>
      <c r="K236" s="58"/>
      <c r="L236" s="58"/>
    </row>
    <row r="237" spans="1:12" ht="20.25">
      <c r="B237" s="58"/>
      <c r="C237" s="58"/>
      <c r="D237" s="58"/>
      <c r="E237" s="58"/>
      <c r="F237" s="58"/>
      <c r="G237" s="58"/>
      <c r="H237" s="58"/>
      <c r="I237" s="58"/>
      <c r="J237" s="58"/>
      <c r="K237" s="58"/>
      <c r="L237" s="58"/>
    </row>
    <row r="238" spans="1:12" ht="20.25">
      <c r="B238" s="58"/>
      <c r="C238" s="58"/>
      <c r="D238" s="58"/>
      <c r="E238" s="58"/>
      <c r="F238" s="58"/>
      <c r="G238" s="58"/>
      <c r="H238" s="58"/>
      <c r="I238" s="58"/>
      <c r="J238" s="58"/>
      <c r="K238" s="58"/>
      <c r="L238" s="58"/>
    </row>
    <row r="239" spans="1:12" ht="20.25">
      <c r="B239" s="58"/>
      <c r="C239" s="58"/>
      <c r="D239" s="58"/>
      <c r="E239" s="58"/>
      <c r="F239" s="58"/>
      <c r="G239" s="58"/>
      <c r="H239" s="58"/>
      <c r="I239" s="58"/>
      <c r="J239" s="58"/>
      <c r="K239" s="58"/>
      <c r="L239" s="58"/>
    </row>
    <row r="240" spans="1:12" ht="20.25">
      <c r="B240" s="58"/>
      <c r="C240" s="58"/>
      <c r="D240" s="58"/>
      <c r="E240" s="58"/>
      <c r="F240" s="58"/>
      <c r="G240" s="58"/>
      <c r="H240" s="58"/>
      <c r="I240" s="58"/>
      <c r="J240" s="58"/>
      <c r="K240" s="58"/>
      <c r="L240" s="58"/>
    </row>
    <row r="241" spans="2:12" ht="20.25">
      <c r="B241" s="58"/>
      <c r="C241" s="58"/>
      <c r="D241" s="58"/>
      <c r="E241" s="58"/>
      <c r="F241" s="58"/>
      <c r="G241" s="58"/>
      <c r="H241" s="58"/>
      <c r="I241" s="58"/>
      <c r="J241" s="58"/>
      <c r="K241" s="58"/>
      <c r="L241" s="58"/>
    </row>
    <row r="242" spans="2:12" ht="20.25">
      <c r="B242" s="58"/>
      <c r="C242" s="58"/>
      <c r="D242" s="58"/>
      <c r="E242" s="58"/>
      <c r="F242" s="58"/>
      <c r="G242" s="58"/>
      <c r="H242" s="58"/>
      <c r="I242" s="58"/>
      <c r="J242" s="58"/>
      <c r="K242" s="58"/>
      <c r="L242" s="58"/>
    </row>
    <row r="243" spans="2:12" ht="20.25">
      <c r="B243" s="58"/>
      <c r="C243" s="58"/>
      <c r="D243" s="58"/>
      <c r="E243" s="58"/>
      <c r="F243" s="58"/>
      <c r="G243" s="58"/>
      <c r="H243" s="58"/>
      <c r="I243" s="58"/>
      <c r="J243" s="58"/>
      <c r="K243" s="58"/>
      <c r="L243" s="58"/>
    </row>
    <row r="244" spans="2:12" ht="20.25">
      <c r="B244" s="58"/>
      <c r="C244" s="58"/>
      <c r="D244" s="58"/>
      <c r="E244" s="58"/>
      <c r="F244" s="58"/>
      <c r="G244" s="58"/>
      <c r="H244" s="58"/>
      <c r="I244" s="58"/>
      <c r="J244" s="58"/>
      <c r="K244" s="58"/>
      <c r="L244" s="58"/>
    </row>
    <row r="245" spans="2:12" ht="20.25">
      <c r="B245" s="58"/>
      <c r="C245" s="58"/>
      <c r="D245" s="58"/>
      <c r="E245" s="58"/>
      <c r="F245" s="58"/>
      <c r="G245" s="58"/>
      <c r="H245" s="58"/>
      <c r="I245" s="58"/>
      <c r="J245" s="58"/>
      <c r="K245" s="58"/>
      <c r="L245" s="58"/>
    </row>
    <row r="246" spans="2:12" ht="20.25">
      <c r="B246" s="58"/>
      <c r="C246" s="58"/>
      <c r="D246" s="58"/>
      <c r="E246" s="58"/>
      <c r="F246" s="58"/>
      <c r="G246" s="58"/>
      <c r="H246" s="58"/>
      <c r="I246" s="58"/>
      <c r="J246" s="58"/>
      <c r="K246" s="58"/>
      <c r="L246" s="58"/>
    </row>
    <row r="247" spans="2:12" ht="20.25">
      <c r="B247" s="58"/>
      <c r="C247" s="58"/>
      <c r="D247" s="58"/>
      <c r="E247" s="58"/>
      <c r="F247" s="58"/>
      <c r="G247" s="58"/>
      <c r="H247" s="58"/>
      <c r="I247" s="58"/>
      <c r="J247" s="58"/>
      <c r="K247" s="58"/>
      <c r="L247" s="58"/>
    </row>
    <row r="248" spans="2:12" ht="20.25">
      <c r="B248" s="58"/>
      <c r="C248" s="58"/>
      <c r="D248" s="58"/>
      <c r="E248" s="58"/>
      <c r="F248" s="58"/>
      <c r="G248" s="58"/>
      <c r="H248" s="58"/>
      <c r="I248" s="58"/>
      <c r="J248" s="58"/>
      <c r="K248" s="58"/>
      <c r="L248" s="58"/>
    </row>
    <row r="249" spans="2:12" ht="20.25">
      <c r="B249" s="58"/>
      <c r="C249" s="58"/>
      <c r="D249" s="58"/>
      <c r="E249" s="58"/>
      <c r="F249" s="58"/>
      <c r="G249" s="58"/>
      <c r="H249" s="58"/>
      <c r="I249" s="58"/>
      <c r="J249" s="58"/>
      <c r="K249" s="58"/>
      <c r="L249" s="58"/>
    </row>
    <row r="250" spans="2:12" ht="20.25">
      <c r="B250" s="58"/>
      <c r="C250" s="58"/>
      <c r="D250" s="58"/>
      <c r="E250" s="58"/>
      <c r="F250" s="58"/>
      <c r="G250" s="58"/>
      <c r="H250" s="58"/>
      <c r="I250" s="58"/>
      <c r="J250" s="58"/>
      <c r="K250" s="58"/>
      <c r="L250" s="58"/>
    </row>
    <row r="251" spans="2:12" ht="20.25">
      <c r="B251" s="58"/>
      <c r="C251" s="58"/>
      <c r="D251" s="58"/>
      <c r="E251" s="58"/>
      <c r="F251" s="58"/>
      <c r="G251" s="58"/>
      <c r="H251" s="58"/>
      <c r="I251" s="58"/>
      <c r="J251" s="58"/>
      <c r="K251" s="58"/>
      <c r="L251" s="58"/>
    </row>
    <row r="252" spans="2:12" ht="20.25">
      <c r="B252" s="58"/>
      <c r="C252" s="58"/>
      <c r="D252" s="58"/>
      <c r="E252" s="58"/>
      <c r="F252" s="58"/>
      <c r="G252" s="58"/>
      <c r="H252" s="58"/>
      <c r="I252" s="58"/>
      <c r="J252" s="58"/>
      <c r="K252" s="58"/>
      <c r="L252" s="58"/>
    </row>
    <row r="253" spans="2:12" ht="20.25">
      <c r="B253" s="58"/>
      <c r="C253" s="58"/>
      <c r="D253" s="58"/>
      <c r="E253" s="58"/>
      <c r="F253" s="58"/>
      <c r="G253" s="58"/>
      <c r="H253" s="58"/>
      <c r="I253" s="58"/>
      <c r="J253" s="58"/>
      <c r="K253" s="58"/>
      <c r="L253" s="58"/>
    </row>
    <row r="254" spans="2:12" ht="20.25">
      <c r="B254" s="58"/>
      <c r="C254" s="58"/>
      <c r="D254" s="58"/>
      <c r="E254" s="58"/>
      <c r="F254" s="58"/>
      <c r="G254" s="58"/>
      <c r="H254" s="58"/>
      <c r="I254" s="58"/>
      <c r="J254" s="58"/>
      <c r="K254" s="58"/>
      <c r="L254" s="58"/>
    </row>
    <row r="255" spans="2:12" ht="20.25">
      <c r="B255" s="58"/>
      <c r="C255" s="58"/>
      <c r="D255" s="58"/>
      <c r="E255" s="58"/>
      <c r="F255" s="58"/>
      <c r="G255" s="58"/>
      <c r="H255" s="58"/>
      <c r="I255" s="58"/>
      <c r="J255" s="58"/>
      <c r="K255" s="58"/>
      <c r="L255" s="58"/>
    </row>
    <row r="256" spans="2:12" ht="20.25">
      <c r="B256" s="58"/>
      <c r="C256" s="58"/>
      <c r="D256" s="58"/>
      <c r="E256" s="58"/>
      <c r="F256" s="58"/>
      <c r="G256" s="58"/>
      <c r="H256" s="58"/>
      <c r="I256" s="58"/>
      <c r="J256" s="58"/>
      <c r="K256" s="58"/>
      <c r="L256" s="58"/>
    </row>
    <row r="257" spans="2:12" ht="20.25">
      <c r="B257" s="58"/>
      <c r="C257" s="58"/>
      <c r="D257" s="58"/>
      <c r="E257" s="58"/>
      <c r="F257" s="58"/>
      <c r="G257" s="58"/>
      <c r="H257" s="58"/>
      <c r="I257" s="58"/>
      <c r="J257" s="58"/>
      <c r="K257" s="58"/>
      <c r="L257" s="58"/>
    </row>
    <row r="258" spans="2:12" ht="20.25">
      <c r="B258" s="58"/>
      <c r="C258" s="58"/>
      <c r="D258" s="58"/>
      <c r="E258" s="58"/>
      <c r="F258" s="58"/>
      <c r="G258" s="58"/>
      <c r="H258" s="58"/>
      <c r="I258" s="58"/>
      <c r="J258" s="58"/>
      <c r="K258" s="58"/>
      <c r="L258" s="58"/>
    </row>
    <row r="259" spans="2:12" ht="20.25">
      <c r="B259" s="58"/>
      <c r="C259" s="58"/>
      <c r="D259" s="58"/>
      <c r="E259" s="58"/>
      <c r="F259" s="58"/>
      <c r="G259" s="58"/>
      <c r="H259" s="58"/>
      <c r="I259" s="58"/>
      <c r="J259" s="58"/>
      <c r="K259" s="58"/>
      <c r="L259" s="58"/>
    </row>
    <row r="260" spans="2:12" ht="20.25">
      <c r="B260" s="58"/>
      <c r="C260" s="58"/>
      <c r="D260" s="58"/>
      <c r="E260" s="58"/>
      <c r="F260" s="58"/>
      <c r="G260" s="58"/>
      <c r="H260" s="58"/>
      <c r="I260" s="58"/>
      <c r="J260" s="58"/>
      <c r="K260" s="58"/>
      <c r="L260" s="58"/>
    </row>
    <row r="261" spans="2:12" ht="20.25">
      <c r="B261" s="58"/>
      <c r="C261" s="58"/>
      <c r="D261" s="58"/>
      <c r="E261" s="58"/>
      <c r="F261" s="58"/>
      <c r="G261" s="58"/>
      <c r="H261" s="58"/>
      <c r="I261" s="58"/>
      <c r="J261" s="58"/>
      <c r="K261" s="58"/>
      <c r="L261" s="58"/>
    </row>
    <row r="262" spans="2:12" ht="20.25">
      <c r="B262" s="58"/>
      <c r="C262" s="58"/>
      <c r="D262" s="58"/>
      <c r="E262" s="58"/>
      <c r="F262" s="58"/>
      <c r="G262" s="58"/>
      <c r="H262" s="58"/>
      <c r="I262" s="58"/>
      <c r="J262" s="58"/>
      <c r="K262" s="58"/>
      <c r="L262" s="58"/>
    </row>
    <row r="263" spans="2:12" ht="20.25">
      <c r="B263" s="58"/>
      <c r="C263" s="58"/>
      <c r="D263" s="58"/>
      <c r="E263" s="58"/>
      <c r="F263" s="58"/>
      <c r="G263" s="58"/>
      <c r="H263" s="58"/>
      <c r="I263" s="58"/>
      <c r="J263" s="58"/>
      <c r="K263" s="58"/>
      <c r="L263" s="58"/>
    </row>
    <row r="264" spans="2:12" ht="20.25">
      <c r="B264" s="58"/>
      <c r="C264" s="58"/>
      <c r="D264" s="58"/>
      <c r="E264" s="58"/>
      <c r="F264" s="58"/>
      <c r="G264" s="58"/>
      <c r="H264" s="58"/>
      <c r="I264" s="58"/>
      <c r="J264" s="58"/>
      <c r="K264" s="58"/>
      <c r="L264" s="58"/>
    </row>
    <row r="265" spans="2:12" ht="20.25">
      <c r="B265" s="58"/>
      <c r="C265" s="58"/>
      <c r="D265" s="58"/>
      <c r="E265" s="58"/>
      <c r="F265" s="58"/>
      <c r="G265" s="58"/>
      <c r="H265" s="58"/>
      <c r="I265" s="58"/>
      <c r="J265" s="58"/>
      <c r="K265" s="58"/>
      <c r="L265" s="58"/>
    </row>
    <row r="266" spans="2:12" ht="20.25">
      <c r="B266" s="58"/>
      <c r="C266" s="58"/>
      <c r="D266" s="58"/>
      <c r="E266" s="58"/>
      <c r="F266" s="58"/>
      <c r="G266" s="58"/>
      <c r="H266" s="58"/>
      <c r="I266" s="58"/>
      <c r="J266" s="58"/>
      <c r="K266" s="58"/>
      <c r="L266" s="58"/>
    </row>
    <row r="267" spans="2:12" ht="20.25">
      <c r="B267" s="58"/>
      <c r="C267" s="58"/>
      <c r="D267" s="58"/>
      <c r="E267" s="58"/>
      <c r="F267" s="58"/>
      <c r="G267" s="58"/>
      <c r="H267" s="58"/>
      <c r="I267" s="58"/>
      <c r="J267" s="58"/>
      <c r="K267" s="58"/>
      <c r="L267" s="58"/>
    </row>
    <row r="268" spans="2:12" ht="20.25">
      <c r="B268" s="58"/>
      <c r="C268" s="58"/>
      <c r="D268" s="58"/>
      <c r="E268" s="58"/>
      <c r="F268" s="58"/>
      <c r="G268" s="58"/>
      <c r="H268" s="58"/>
      <c r="I268" s="58"/>
      <c r="J268" s="58"/>
      <c r="K268" s="58"/>
      <c r="L268" s="58"/>
    </row>
    <row r="269" spans="2:12" ht="20.25">
      <c r="B269" s="58"/>
      <c r="C269" s="58"/>
      <c r="D269" s="58"/>
      <c r="E269" s="58"/>
      <c r="F269" s="58"/>
      <c r="G269" s="58"/>
      <c r="H269" s="58"/>
      <c r="I269" s="58"/>
      <c r="J269" s="58"/>
      <c r="K269" s="58"/>
      <c r="L269" s="58"/>
    </row>
    <row r="270" spans="2:12" ht="20.25">
      <c r="B270" s="58"/>
      <c r="C270" s="58"/>
      <c r="D270" s="58"/>
      <c r="E270" s="58"/>
      <c r="F270" s="58"/>
      <c r="G270" s="58"/>
      <c r="H270" s="58"/>
      <c r="I270" s="58"/>
      <c r="J270" s="58"/>
      <c r="K270" s="58"/>
      <c r="L270" s="58"/>
    </row>
    <row r="271" spans="2:12" ht="20.25">
      <c r="B271" s="58"/>
      <c r="C271" s="58"/>
      <c r="D271" s="58"/>
      <c r="E271" s="58"/>
      <c r="F271" s="58"/>
      <c r="G271" s="58"/>
      <c r="H271" s="58"/>
      <c r="I271" s="58"/>
      <c r="J271" s="58"/>
      <c r="K271" s="58"/>
      <c r="L271" s="58"/>
    </row>
    <row r="272" spans="2:12" ht="20.25">
      <c r="B272" s="58"/>
      <c r="C272" s="58"/>
      <c r="D272" s="58"/>
      <c r="E272" s="58"/>
      <c r="F272" s="58"/>
      <c r="G272" s="58"/>
      <c r="H272" s="58"/>
      <c r="I272" s="58"/>
      <c r="J272" s="58"/>
      <c r="K272" s="58"/>
      <c r="L272" s="58"/>
    </row>
    <row r="273" spans="2:12" ht="20.25">
      <c r="B273" s="58"/>
      <c r="C273" s="58"/>
      <c r="D273" s="58"/>
      <c r="E273" s="58"/>
      <c r="F273" s="58"/>
      <c r="G273" s="58"/>
      <c r="H273" s="58"/>
      <c r="I273" s="58"/>
      <c r="J273" s="58"/>
      <c r="K273" s="58"/>
      <c r="L273" s="58"/>
    </row>
    <row r="274" spans="2:12" ht="20.25">
      <c r="B274" s="58"/>
      <c r="C274" s="58"/>
      <c r="D274" s="58"/>
      <c r="E274" s="58"/>
      <c r="F274" s="58"/>
      <c r="G274" s="58"/>
      <c r="H274" s="58"/>
      <c r="I274" s="58"/>
      <c r="J274" s="58"/>
      <c r="K274" s="58"/>
      <c r="L274" s="58"/>
    </row>
    <row r="275" spans="2:12" ht="20.25">
      <c r="B275" s="58"/>
      <c r="C275" s="58"/>
      <c r="D275" s="58"/>
      <c r="E275" s="58"/>
      <c r="F275" s="58"/>
      <c r="G275" s="58"/>
      <c r="H275" s="58"/>
      <c r="I275" s="58"/>
      <c r="J275" s="58"/>
      <c r="K275" s="58"/>
      <c r="L275" s="58"/>
    </row>
    <row r="276" spans="2:12" ht="20.25">
      <c r="B276" s="58"/>
      <c r="C276" s="58"/>
      <c r="D276" s="58"/>
      <c r="E276" s="58"/>
      <c r="F276" s="58"/>
      <c r="G276" s="58"/>
      <c r="H276" s="58"/>
      <c r="I276" s="58"/>
      <c r="J276" s="58"/>
      <c r="K276" s="58"/>
      <c r="L276" s="58"/>
    </row>
    <row r="277" spans="2:12" ht="20.25">
      <c r="B277" s="58"/>
      <c r="C277" s="58"/>
      <c r="D277" s="58"/>
      <c r="E277" s="58"/>
      <c r="F277" s="58"/>
      <c r="G277" s="58"/>
      <c r="H277" s="58"/>
      <c r="I277" s="58"/>
      <c r="J277" s="58"/>
      <c r="K277" s="58"/>
      <c r="L277" s="58"/>
    </row>
    <row r="278" spans="2:12" ht="20.25">
      <c r="B278" s="58"/>
      <c r="C278" s="58"/>
      <c r="D278" s="58"/>
      <c r="E278" s="58"/>
      <c r="F278" s="58"/>
      <c r="G278" s="58"/>
      <c r="H278" s="58"/>
      <c r="I278" s="58"/>
      <c r="J278" s="58"/>
      <c r="K278" s="58"/>
      <c r="L278" s="58"/>
    </row>
    <row r="279" spans="2:12" ht="20.25">
      <c r="B279" s="58"/>
      <c r="C279" s="58"/>
      <c r="D279" s="58"/>
      <c r="E279" s="58"/>
      <c r="F279" s="58"/>
      <c r="G279" s="58"/>
      <c r="H279" s="58"/>
      <c r="I279" s="58"/>
      <c r="J279" s="58"/>
      <c r="K279" s="58"/>
      <c r="L279" s="58"/>
    </row>
    <row r="280" spans="2:12" ht="20.25">
      <c r="B280" s="58"/>
      <c r="C280" s="58"/>
      <c r="D280" s="58"/>
      <c r="E280" s="58"/>
      <c r="F280" s="58"/>
      <c r="G280" s="58"/>
      <c r="H280" s="58"/>
      <c r="I280" s="58"/>
      <c r="J280" s="58"/>
      <c r="K280" s="58"/>
      <c r="L280" s="58"/>
    </row>
    <row r="281" spans="2:12" ht="20.25">
      <c r="B281" s="58"/>
      <c r="C281" s="58"/>
      <c r="D281" s="58"/>
      <c r="E281" s="58"/>
      <c r="F281" s="58"/>
      <c r="G281" s="58"/>
      <c r="H281" s="58"/>
      <c r="I281" s="58"/>
      <c r="J281" s="58"/>
      <c r="K281" s="58"/>
      <c r="L281" s="58"/>
    </row>
    <row r="282" spans="2:12" ht="20.25">
      <c r="B282" s="58"/>
      <c r="C282" s="58"/>
      <c r="D282" s="58"/>
      <c r="E282" s="58"/>
      <c r="F282" s="58"/>
      <c r="G282" s="58"/>
      <c r="H282" s="58"/>
      <c r="I282" s="58"/>
      <c r="J282" s="58"/>
      <c r="K282" s="58"/>
      <c r="L282" s="58"/>
    </row>
    <row r="283" spans="2:12" ht="20.25">
      <c r="B283" s="58"/>
      <c r="C283" s="58"/>
      <c r="D283" s="58"/>
      <c r="E283" s="58"/>
      <c r="F283" s="58"/>
      <c r="G283" s="58"/>
      <c r="H283" s="58"/>
      <c r="I283" s="58"/>
      <c r="J283" s="58"/>
      <c r="K283" s="58"/>
      <c r="L283" s="58"/>
    </row>
    <row r="284" spans="2:12" ht="20.25">
      <c r="B284" s="58"/>
      <c r="C284" s="58"/>
      <c r="D284" s="58"/>
      <c r="E284" s="58"/>
      <c r="F284" s="58"/>
      <c r="G284" s="58"/>
      <c r="H284" s="58"/>
      <c r="I284" s="58"/>
      <c r="J284" s="58"/>
      <c r="K284" s="58"/>
      <c r="L284" s="58"/>
    </row>
    <row r="285" spans="2:12" ht="20.25">
      <c r="B285" s="58"/>
      <c r="C285" s="58"/>
      <c r="D285" s="58"/>
      <c r="E285" s="58"/>
      <c r="F285" s="58"/>
      <c r="G285" s="58"/>
      <c r="H285" s="58"/>
      <c r="I285" s="58"/>
      <c r="J285" s="58"/>
      <c r="K285" s="58"/>
      <c r="L285" s="58"/>
    </row>
    <row r="286" spans="2:12" ht="20.25">
      <c r="B286" s="58"/>
      <c r="C286" s="58"/>
      <c r="D286" s="58"/>
      <c r="E286" s="58"/>
      <c r="F286" s="58"/>
      <c r="G286" s="58"/>
      <c r="H286" s="58"/>
      <c r="I286" s="58"/>
      <c r="J286" s="58"/>
      <c r="K286" s="58"/>
      <c r="L286" s="58"/>
    </row>
    <row r="287" spans="2:12" ht="20.25">
      <c r="B287" s="58"/>
      <c r="C287" s="58"/>
      <c r="D287" s="58"/>
      <c r="E287" s="58"/>
      <c r="F287" s="58"/>
      <c r="G287" s="58"/>
      <c r="H287" s="58"/>
      <c r="I287" s="58"/>
      <c r="J287" s="58"/>
      <c r="K287" s="58"/>
      <c r="L287" s="58"/>
    </row>
    <row r="288" spans="2:12" ht="20.25">
      <c r="B288" s="58"/>
      <c r="C288" s="58"/>
      <c r="D288" s="58"/>
      <c r="E288" s="58"/>
      <c r="F288" s="58"/>
      <c r="G288" s="58"/>
      <c r="H288" s="58"/>
      <c r="I288" s="58"/>
      <c r="J288" s="58"/>
      <c r="K288" s="58"/>
      <c r="L288" s="58"/>
    </row>
    <row r="289" spans="2:12" ht="20.25">
      <c r="B289" s="58"/>
      <c r="C289" s="58"/>
      <c r="D289" s="58"/>
      <c r="E289" s="58"/>
      <c r="F289" s="58"/>
      <c r="G289" s="58"/>
      <c r="H289" s="58"/>
      <c r="I289" s="58"/>
      <c r="J289" s="58"/>
      <c r="K289" s="58"/>
      <c r="L289" s="58"/>
    </row>
    <row r="290" spans="2:12" ht="20.25">
      <c r="B290" s="58"/>
      <c r="C290" s="58"/>
      <c r="D290" s="58"/>
      <c r="E290" s="58"/>
      <c r="F290" s="58"/>
      <c r="G290" s="58"/>
      <c r="H290" s="58"/>
      <c r="I290" s="58"/>
      <c r="J290" s="58"/>
      <c r="K290" s="58"/>
      <c r="L290" s="58"/>
    </row>
    <row r="291" spans="2:12" ht="20.25">
      <c r="B291" s="58"/>
      <c r="C291" s="58"/>
      <c r="D291" s="58"/>
      <c r="E291" s="58"/>
      <c r="F291" s="58"/>
      <c r="G291" s="58"/>
      <c r="H291" s="58"/>
      <c r="I291" s="58"/>
      <c r="J291" s="58"/>
      <c r="K291" s="58"/>
      <c r="L291" s="58"/>
    </row>
    <row r="292" spans="2:12" ht="20.25">
      <c r="B292" s="58"/>
      <c r="C292" s="58"/>
      <c r="D292" s="58"/>
      <c r="E292" s="58"/>
      <c r="F292" s="58"/>
      <c r="G292" s="58"/>
      <c r="H292" s="58"/>
      <c r="I292" s="58"/>
      <c r="J292" s="58"/>
      <c r="K292" s="58"/>
      <c r="L292" s="58"/>
    </row>
    <row r="293" spans="2:12" ht="20.25">
      <c r="B293" s="58"/>
      <c r="C293" s="58"/>
      <c r="D293" s="58"/>
      <c r="E293" s="58"/>
      <c r="F293" s="58"/>
      <c r="G293" s="58"/>
      <c r="H293" s="58"/>
      <c r="I293" s="58"/>
      <c r="J293" s="58"/>
      <c r="K293" s="58"/>
      <c r="L293" s="58"/>
    </row>
    <row r="294" spans="2:12" ht="20.25">
      <c r="B294" s="58"/>
      <c r="C294" s="58"/>
      <c r="D294" s="58"/>
      <c r="E294" s="58"/>
      <c r="F294" s="58"/>
      <c r="G294" s="58"/>
      <c r="H294" s="58"/>
      <c r="I294" s="58"/>
      <c r="J294" s="58"/>
      <c r="K294" s="58"/>
      <c r="L294" s="58"/>
    </row>
    <row r="295" spans="2:12" ht="20.25">
      <c r="B295" s="58"/>
      <c r="C295" s="58"/>
      <c r="D295" s="58"/>
      <c r="E295" s="58"/>
      <c r="F295" s="58"/>
      <c r="G295" s="58"/>
      <c r="H295" s="58"/>
      <c r="I295" s="58"/>
      <c r="J295" s="58"/>
      <c r="K295" s="58"/>
      <c r="L295" s="58"/>
    </row>
    <row r="296" spans="2:12" ht="20.25">
      <c r="B296" s="58"/>
      <c r="C296" s="58"/>
      <c r="D296" s="58"/>
      <c r="E296" s="58"/>
      <c r="F296" s="58"/>
      <c r="G296" s="58"/>
      <c r="H296" s="58"/>
      <c r="I296" s="58"/>
      <c r="J296" s="58"/>
      <c r="K296" s="58"/>
      <c r="L296" s="58"/>
    </row>
    <row r="297" spans="2:12" ht="20.25">
      <c r="B297" s="58"/>
      <c r="C297" s="58"/>
      <c r="D297" s="58"/>
      <c r="E297" s="58"/>
      <c r="F297" s="58"/>
      <c r="G297" s="58"/>
      <c r="H297" s="58"/>
      <c r="I297" s="58"/>
      <c r="J297" s="58"/>
      <c r="K297" s="58"/>
      <c r="L297" s="58"/>
    </row>
    <row r="298" spans="2:12" ht="20.25">
      <c r="B298" s="58"/>
      <c r="C298" s="58"/>
      <c r="D298" s="58"/>
      <c r="E298" s="58"/>
      <c r="F298" s="58"/>
      <c r="G298" s="58"/>
      <c r="H298" s="58"/>
      <c r="I298" s="58"/>
      <c r="J298" s="58"/>
      <c r="K298" s="58"/>
      <c r="L298" s="58"/>
    </row>
    <row r="299" spans="2:12" ht="20.25">
      <c r="B299" s="58"/>
      <c r="C299" s="58"/>
      <c r="D299" s="58"/>
      <c r="E299" s="58"/>
      <c r="F299" s="58"/>
      <c r="G299" s="58"/>
      <c r="H299" s="58"/>
      <c r="I299" s="58"/>
      <c r="J299" s="58"/>
      <c r="K299" s="58"/>
      <c r="L299" s="58"/>
    </row>
    <row r="300" spans="2:12" ht="20.25">
      <c r="B300" s="58"/>
      <c r="C300" s="58"/>
      <c r="D300" s="58"/>
      <c r="E300" s="58"/>
      <c r="F300" s="58"/>
      <c r="G300" s="58"/>
      <c r="H300" s="58"/>
      <c r="I300" s="58"/>
      <c r="J300" s="58"/>
      <c r="K300" s="58"/>
      <c r="L300" s="58"/>
    </row>
    <row r="301" spans="2:12" ht="20.25">
      <c r="B301" s="58"/>
      <c r="C301" s="58"/>
      <c r="D301" s="58"/>
      <c r="E301" s="58"/>
      <c r="F301" s="58"/>
      <c r="G301" s="58"/>
      <c r="H301" s="58"/>
      <c r="I301" s="58"/>
      <c r="J301" s="58"/>
      <c r="K301" s="58"/>
      <c r="L301" s="58"/>
    </row>
    <row r="302" spans="2:12" ht="20.25">
      <c r="B302" s="58"/>
      <c r="C302" s="58"/>
      <c r="D302" s="58"/>
      <c r="E302" s="58"/>
      <c r="F302" s="58"/>
      <c r="G302" s="58"/>
      <c r="H302" s="58"/>
      <c r="I302" s="58"/>
      <c r="J302" s="58"/>
      <c r="K302" s="58"/>
      <c r="L302" s="58"/>
    </row>
    <row r="303" spans="2:12" ht="20.25">
      <c r="B303" s="58"/>
      <c r="C303" s="58"/>
      <c r="D303" s="58"/>
      <c r="E303" s="58"/>
      <c r="F303" s="58"/>
      <c r="G303" s="58"/>
      <c r="H303" s="58"/>
      <c r="I303" s="58"/>
      <c r="J303" s="58"/>
      <c r="K303" s="58"/>
      <c r="L303" s="58"/>
    </row>
    <row r="304" spans="2:12" ht="20.25">
      <c r="B304" s="58"/>
      <c r="C304" s="58"/>
      <c r="D304" s="58"/>
      <c r="E304" s="58"/>
      <c r="F304" s="58"/>
      <c r="G304" s="58"/>
      <c r="H304" s="58"/>
      <c r="I304" s="58"/>
      <c r="J304" s="58"/>
      <c r="K304" s="58"/>
      <c r="L304" s="58"/>
    </row>
  </sheetData>
  <mergeCells count="9">
    <mergeCell ref="B2:L2"/>
    <mergeCell ref="B3:L3"/>
    <mergeCell ref="B4:L4"/>
    <mergeCell ref="B7:B9"/>
    <mergeCell ref="C7:C9"/>
    <mergeCell ref="E8:E9"/>
    <mergeCell ref="F8:F9"/>
    <mergeCell ref="D8:D9"/>
    <mergeCell ref="B5:L5"/>
  </mergeCells>
  <phoneticPr fontId="2" type="noConversion"/>
  <dataValidations count="2">
    <dataValidation type="decimal" allowBlank="1" showInputMessage="1" showErrorMessage="1" errorTitle="Вводить можно только числа!" error="Ошибка ввода данных, см. методические рекомендации Раздел 1." sqref="D215:D218 D202 D150:D165 D137:D148 E151:L151">
      <formula1>0</formula1>
      <formula2>9.99999999999999E+132</formula2>
    </dataValidation>
    <dataValidation type="decimal" operator="greaterThanOrEqual" allowBlank="1" showInputMessage="1" showErrorMessage="1" error="Введите, пожалуйста, неотрицательное число, используя в качестве разделителя дробной части знак &quot; , &quot;" promptTitle="значение показателя" prompt="Неотрицательное число." sqref="E29:I29">
      <formula1>0</formula1>
    </dataValidation>
  </dataValidations>
  <pageMargins left="0.39370078740157483" right="0.39370078740157483" top="0.78740157480314965" bottom="0.39370078740157483" header="0" footer="0"/>
  <pageSetup paperSize="9" scale="48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economy.gov.ru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Borovaya</dc:creator>
  <cp:lastModifiedBy>User</cp:lastModifiedBy>
  <cp:lastPrinted>2014-12-24T05:21:56Z</cp:lastPrinted>
  <dcterms:created xsi:type="dcterms:W3CDTF">2013-05-25T16:45:04Z</dcterms:created>
  <dcterms:modified xsi:type="dcterms:W3CDTF">2015-09-14T10:57:26Z</dcterms:modified>
</cp:coreProperties>
</file>